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O 01 - Příprava sta..." sheetId="2" r:id="rId2"/>
    <sheet name="01 - SO 02.1 - Přívodní a..." sheetId="3" r:id="rId3"/>
    <sheet name="02 - SO 02.2 - Objekty hr..." sheetId="4" r:id="rId4"/>
    <sheet name="03 - SO 02.3 - Aktivační ..." sheetId="5" r:id="rId5"/>
    <sheet name="04 - SO 0.2 - Měrný objekt" sheetId="6" r:id="rId6"/>
    <sheet name="05 - SO 02.5 - Provozní o..." sheetId="7" r:id="rId7"/>
    <sheet name="06 - SO 02.6 - Areálové o..." sheetId="8" r:id="rId8"/>
    <sheet name="07 - SO 02.7 - Dávkování ..." sheetId="9" r:id="rId9"/>
    <sheet name="08 - SO 02.8 -Zpevněné pl..." sheetId="10" r:id="rId10"/>
    <sheet name="03 - SO 03 - Oplocení" sheetId="11" r:id="rId11"/>
    <sheet name="04 - SO 04 - Vodovodní př..." sheetId="12" r:id="rId12"/>
    <sheet name="05 - SO 05 - Bourací a de..." sheetId="13" r:id="rId13"/>
    <sheet name="06 - PS 01 - Strojně tech..." sheetId="14" r:id="rId14"/>
    <sheet name="08 - VRN" sheetId="15" r:id="rId15"/>
    <sheet name="Pokyny pro vyplnění" sheetId="16" r:id="rId16"/>
  </sheets>
  <definedNames>
    <definedName name="_xlnm.Print_Area" localSheetId="0">'Rekapitulace stavby'!$D$4:$AO$36,'Rekapitulace stavby'!$C$42:$AQ$70</definedName>
    <definedName name="_xlnm.Print_Titles" localSheetId="0">'Rekapitulace stavby'!$52:$52</definedName>
    <definedName name="_xlnm._FilterDatabase" localSheetId="1" hidden="1">'01 - SO 01 - Příprava sta...'!$C$83:$K$203</definedName>
    <definedName name="_xlnm.Print_Area" localSheetId="1">'01 - SO 01 - Příprava sta...'!$C$4:$J$39,'01 - SO 01 - Příprava sta...'!$C$45:$J$65,'01 - SO 01 - Příprava sta...'!$C$71:$K$203</definedName>
    <definedName name="_xlnm.Print_Titles" localSheetId="1">'01 - SO 01 - Příprava sta...'!$83:$83</definedName>
    <definedName name="_xlnm._FilterDatabase" localSheetId="2" hidden="1">'01 - SO 02.1 - Přívodní a...'!$C$90:$K$354</definedName>
    <definedName name="_xlnm.Print_Area" localSheetId="2">'01 - SO 02.1 - Přívodní a...'!$C$4:$J$41,'01 - SO 02.1 - Přívodní a...'!$C$47:$J$70,'01 - SO 02.1 - Přívodní a...'!$C$76:$K$354</definedName>
    <definedName name="_xlnm.Print_Titles" localSheetId="2">'01 - SO 02.1 - Přívodní a...'!$90:$90</definedName>
    <definedName name="_xlnm._FilterDatabase" localSheetId="3" hidden="1">'02 - SO 02.2 - Objekty hr...'!$C$94:$K$253</definedName>
    <definedName name="_xlnm.Print_Area" localSheetId="3">'02 - SO 02.2 - Objekty hr...'!$C$4:$J$41,'02 - SO 02.2 - Objekty hr...'!$C$47:$J$74,'02 - SO 02.2 - Objekty hr...'!$C$80:$K$253</definedName>
    <definedName name="_xlnm.Print_Titles" localSheetId="3">'02 - SO 02.2 - Objekty hr...'!$94:$94</definedName>
    <definedName name="_xlnm._FilterDatabase" localSheetId="4" hidden="1">'03 - SO 02.3 - Aktivační ...'!$C$94:$K$289</definedName>
    <definedName name="_xlnm.Print_Area" localSheetId="4">'03 - SO 02.3 - Aktivační ...'!$C$4:$J$41,'03 - SO 02.3 - Aktivační ...'!$C$47:$J$74,'03 - SO 02.3 - Aktivační ...'!$C$80:$K$289</definedName>
    <definedName name="_xlnm.Print_Titles" localSheetId="4">'03 - SO 02.3 - Aktivační ...'!$94:$94</definedName>
    <definedName name="_xlnm._FilterDatabase" localSheetId="5" hidden="1">'04 - SO 0.2 - Měrný objekt'!$C$90:$K$139</definedName>
    <definedName name="_xlnm.Print_Area" localSheetId="5">'04 - SO 0.2 - Měrný objekt'!$C$4:$J$41,'04 - SO 0.2 - Měrný objekt'!$C$47:$J$70,'04 - SO 0.2 - Měrný objekt'!$C$76:$K$139</definedName>
    <definedName name="_xlnm.Print_Titles" localSheetId="5">'04 - SO 0.2 - Měrný objekt'!$90:$90</definedName>
    <definedName name="_xlnm._FilterDatabase" localSheetId="6" hidden="1">'05 - SO 02.5 - Provozní o...'!$C$109:$K$574</definedName>
    <definedName name="_xlnm.Print_Area" localSheetId="6">'05 - SO 02.5 - Provozní o...'!$C$4:$J$41,'05 - SO 02.5 - Provozní o...'!$C$47:$J$89,'05 - SO 02.5 - Provozní o...'!$C$95:$K$574</definedName>
    <definedName name="_xlnm.Print_Titles" localSheetId="6">'05 - SO 02.5 - Provozní o...'!$109:$109</definedName>
    <definedName name="_xlnm._FilterDatabase" localSheetId="7" hidden="1">'06 - SO 02.6 - Areálové o...'!$C$90:$K$155</definedName>
    <definedName name="_xlnm.Print_Area" localSheetId="7">'06 - SO 02.6 - Areálové o...'!$C$4:$J$41,'06 - SO 02.6 - Areálové o...'!$C$47:$J$70,'06 - SO 02.6 - Areálové o...'!$C$76:$K$155</definedName>
    <definedName name="_xlnm.Print_Titles" localSheetId="7">'06 - SO 02.6 - Areálové o...'!$90:$90</definedName>
    <definedName name="_xlnm._FilterDatabase" localSheetId="8" hidden="1">'07 - SO 02.7 - Dávkování ...'!$C$92:$K$147</definedName>
    <definedName name="_xlnm.Print_Area" localSheetId="8">'07 - SO 02.7 - Dávkování ...'!$C$4:$J$41,'07 - SO 02.7 - Dávkování ...'!$C$47:$J$72,'07 - SO 02.7 - Dávkování ...'!$C$78:$K$147</definedName>
    <definedName name="_xlnm.Print_Titles" localSheetId="8">'07 - SO 02.7 - Dávkování ...'!$92:$92</definedName>
    <definedName name="_xlnm._FilterDatabase" localSheetId="9" hidden="1">'08 - SO 02.8 -Zpevněné pl...'!$C$94:$K$214</definedName>
    <definedName name="_xlnm.Print_Area" localSheetId="9">'08 - SO 02.8 -Zpevněné pl...'!$C$4:$J$41,'08 - SO 02.8 -Zpevněné pl...'!$C$47:$J$74,'08 - SO 02.8 -Zpevněné pl...'!$C$80:$K$214</definedName>
    <definedName name="_xlnm.Print_Titles" localSheetId="9">'08 - SO 02.8 -Zpevněné pl...'!$94:$94</definedName>
    <definedName name="_xlnm._FilterDatabase" localSheetId="10" hidden="1">'03 - SO 03 - Oplocení'!$C$83:$K$157</definedName>
    <definedName name="_xlnm.Print_Area" localSheetId="10">'03 - SO 03 - Oplocení'!$C$4:$J$39,'03 - SO 03 - Oplocení'!$C$45:$J$65,'03 - SO 03 - Oplocení'!$C$71:$K$157</definedName>
    <definedName name="_xlnm.Print_Titles" localSheetId="10">'03 - SO 03 - Oplocení'!$83:$83</definedName>
    <definedName name="_xlnm._FilterDatabase" localSheetId="11" hidden="1">'04 - SO 04 - Vodovodní př...'!$C$90:$K$265</definedName>
    <definedName name="_xlnm.Print_Area" localSheetId="11">'04 - SO 04 - Vodovodní př...'!$C$4:$J$39,'04 - SO 04 - Vodovodní př...'!$C$45:$J$72,'04 - SO 04 - Vodovodní př...'!$C$78:$K$265</definedName>
    <definedName name="_xlnm.Print_Titles" localSheetId="11">'04 - SO 04 - Vodovodní př...'!$90:$90</definedName>
    <definedName name="_xlnm._FilterDatabase" localSheetId="12" hidden="1">'05 - SO 05 - Bourací a de...'!$C$91:$K$303</definedName>
    <definedName name="_xlnm.Print_Area" localSheetId="12">'05 - SO 05 - Bourací a de...'!$C$4:$J$39,'05 - SO 05 - Bourací a de...'!$C$45:$J$73,'05 - SO 05 - Bourací a de...'!$C$79:$K$303</definedName>
    <definedName name="_xlnm.Print_Titles" localSheetId="12">'05 - SO 05 - Bourací a de...'!$91:$91</definedName>
    <definedName name="_xlnm._FilterDatabase" localSheetId="13" hidden="1">'06 - PS 01 - Strojně tech...'!$C$86:$K$186</definedName>
    <definedName name="_xlnm.Print_Area" localSheetId="13">'06 - PS 01 - Strojně tech...'!$C$4:$J$39,'06 - PS 01 - Strojně tech...'!$C$45:$J$68,'06 - PS 01 - Strojně tech...'!$C$74:$K$186</definedName>
    <definedName name="_xlnm.Print_Titles" localSheetId="13">'06 - PS 01 - Strojně tech...'!$86:$86</definedName>
    <definedName name="_xlnm._FilterDatabase" localSheetId="14" hidden="1">'08 - VRN'!$C$79:$K$103</definedName>
    <definedName name="_xlnm.Print_Area" localSheetId="14">'08 - VRN'!$C$4:$J$39,'08 - VRN'!$C$45:$J$61,'08 - VRN'!$C$67:$K$103</definedName>
    <definedName name="_xlnm.Print_Titles" localSheetId="14">'08 - VRN'!$79:$79</definedName>
    <definedName name="_xlnm.Print_Area" localSheetId="15">'Pokyny pro vyplnění'!$B$2:$K$71,'Pokyny pro vyplnění'!$B$74:$K$118,'Pokyny pro vyplnění'!$B$121:$K$190,'Pokyny pro vyplnění'!$B$198:$K$218</definedName>
  </definedNames>
  <calcPr/>
</workbook>
</file>

<file path=xl/calcChain.xml><?xml version="1.0" encoding="utf-8"?>
<calcChain xmlns="http://schemas.openxmlformats.org/spreadsheetml/2006/main">
  <c i="15" r="J37"/>
  <c r="J36"/>
  <c i="1" r="AY69"/>
  <c i="15" r="J35"/>
  <c i="1" r="AX69"/>
  <c i="15"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F37"/>
  <c i="1" r="BD69"/>
  <c i="15" r="BH82"/>
  <c r="F36"/>
  <c i="1" r="BC69"/>
  <c i="15" r="BG82"/>
  <c r="F35"/>
  <c i="1" r="BB69"/>
  <c i="15" r="BF82"/>
  <c r="J34"/>
  <c i="1" r="AW69"/>
  <c i="15" r="F34"/>
  <c i="1" r="BA69"/>
  <c i="15" r="T82"/>
  <c r="T81"/>
  <c r="T80"/>
  <c r="R82"/>
  <c r="R81"/>
  <c r="R80"/>
  <c r="P82"/>
  <c r="P81"/>
  <c r="P80"/>
  <c i="1" r="AU69"/>
  <c i="15" r="BK82"/>
  <c r="BK81"/>
  <c r="J81"/>
  <c r="BK80"/>
  <c r="J80"/>
  <c r="J59"/>
  <c r="J30"/>
  <c i="1" r="AG69"/>
  <c i="15" r="J82"/>
  <c r="BE82"/>
  <c r="J33"/>
  <c i="1" r="AV69"/>
  <c i="15" r="F33"/>
  <c i="1" r="AZ69"/>
  <c i="15" r="J60"/>
  <c r="J77"/>
  <c r="J76"/>
  <c r="F76"/>
  <c r="F74"/>
  <c r="E72"/>
  <c r="J55"/>
  <c r="J54"/>
  <c r="F54"/>
  <c r="F52"/>
  <c r="E50"/>
  <c r="J39"/>
  <c r="J18"/>
  <c r="E18"/>
  <c r="F77"/>
  <c r="F55"/>
  <c r="J17"/>
  <c r="J12"/>
  <c r="J74"/>
  <c r="J52"/>
  <c r="E7"/>
  <c r="E70"/>
  <c r="E48"/>
  <c i="14" r="J161"/>
  <c r="J37"/>
  <c r="J36"/>
  <c i="1" r="AY68"/>
  <c i="14" r="J35"/>
  <c i="1" r="AX68"/>
  <c i="14"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T165"/>
  <c r="T164"/>
  <c r="R166"/>
  <c r="R165"/>
  <c r="R164"/>
  <c r="P166"/>
  <c r="P165"/>
  <c r="P164"/>
  <c r="BK166"/>
  <c r="BK165"/>
  <c r="J165"/>
  <c r="BK164"/>
  <c r="J164"/>
  <c r="J166"/>
  <c r="BE166"/>
  <c r="J67"/>
  <c r="J66"/>
  <c r="BI163"/>
  <c r="BH163"/>
  <c r="BG163"/>
  <c r="BF163"/>
  <c r="T163"/>
  <c r="T162"/>
  <c r="T160"/>
  <c r="R163"/>
  <c r="R162"/>
  <c r="R160"/>
  <c r="P163"/>
  <c r="P162"/>
  <c r="P160"/>
  <c r="BK163"/>
  <c r="BK162"/>
  <c r="J162"/>
  <c r="BK160"/>
  <c r="J160"/>
  <c r="J163"/>
  <c r="BE163"/>
  <c r="J65"/>
  <c r="J64"/>
  <c r="J63"/>
  <c r="BI158"/>
  <c r="BH158"/>
  <c r="BG158"/>
  <c r="BF158"/>
  <c r="T158"/>
  <c r="T157"/>
  <c r="R158"/>
  <c r="R157"/>
  <c r="P158"/>
  <c r="P157"/>
  <c r="BK158"/>
  <c r="BK157"/>
  <c r="J157"/>
  <c r="J158"/>
  <c r="BE158"/>
  <c r="J62"/>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4"/>
  <c r="BH124"/>
  <c r="BG124"/>
  <c r="BF124"/>
  <c r="T124"/>
  <c r="R124"/>
  <c r="P124"/>
  <c r="BK124"/>
  <c r="J124"/>
  <c r="BE124"/>
  <c r="BI123"/>
  <c r="BH123"/>
  <c r="BG123"/>
  <c r="BF123"/>
  <c r="T123"/>
  <c r="R123"/>
  <c r="P123"/>
  <c r="BK123"/>
  <c r="J123"/>
  <c r="BE123"/>
  <c r="BI121"/>
  <c r="BH121"/>
  <c r="BG121"/>
  <c r="BF121"/>
  <c r="T121"/>
  <c r="R121"/>
  <c r="P121"/>
  <c r="BK121"/>
  <c r="J121"/>
  <c r="BE121"/>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1"/>
  <c r="BH111"/>
  <c r="BG111"/>
  <c r="BF111"/>
  <c r="T111"/>
  <c r="R111"/>
  <c r="P111"/>
  <c r="BK111"/>
  <c r="J111"/>
  <c r="BE111"/>
  <c r="BI109"/>
  <c r="BH109"/>
  <c r="BG109"/>
  <c r="BF109"/>
  <c r="T109"/>
  <c r="R109"/>
  <c r="P109"/>
  <c r="BK109"/>
  <c r="J109"/>
  <c r="BE109"/>
  <c r="BI107"/>
  <c r="BH107"/>
  <c r="BG107"/>
  <c r="BF107"/>
  <c r="T107"/>
  <c r="R107"/>
  <c r="P107"/>
  <c r="BK107"/>
  <c r="J107"/>
  <c r="BE107"/>
  <c r="BI106"/>
  <c r="BH106"/>
  <c r="BG106"/>
  <c r="BF106"/>
  <c r="T106"/>
  <c r="R106"/>
  <c r="P106"/>
  <c r="BK106"/>
  <c r="J106"/>
  <c r="BE106"/>
  <c r="BI104"/>
  <c r="BH104"/>
  <c r="BG104"/>
  <c r="BF104"/>
  <c r="T104"/>
  <c r="R104"/>
  <c r="P104"/>
  <c r="BK104"/>
  <c r="J104"/>
  <c r="BE104"/>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1"/>
  <c r="BH91"/>
  <c r="BG91"/>
  <c r="BF91"/>
  <c r="T91"/>
  <c r="R91"/>
  <c r="P91"/>
  <c r="BK91"/>
  <c r="J91"/>
  <c r="BE91"/>
  <c r="BI90"/>
  <c r="F37"/>
  <c i="1" r="BD68"/>
  <c i="14" r="BH90"/>
  <c r="F36"/>
  <c i="1" r="BC68"/>
  <c i="14" r="BG90"/>
  <c r="F35"/>
  <c i="1" r="BB68"/>
  <c i="14" r="BF90"/>
  <c r="J34"/>
  <c i="1" r="AW68"/>
  <c i="14" r="F34"/>
  <c i="1" r="BA68"/>
  <c i="14" r="T90"/>
  <c r="T89"/>
  <c r="T88"/>
  <c r="T87"/>
  <c r="R90"/>
  <c r="R89"/>
  <c r="R88"/>
  <c r="R87"/>
  <c r="P90"/>
  <c r="P89"/>
  <c r="P88"/>
  <c r="P87"/>
  <c i="1" r="AU68"/>
  <c i="14" r="BK90"/>
  <c r="BK89"/>
  <c r="J89"/>
  <c r="BK88"/>
  <c r="J88"/>
  <c r="BK87"/>
  <c r="J87"/>
  <c r="J59"/>
  <c r="J30"/>
  <c i="1" r="AG68"/>
  <c i="14" r="J90"/>
  <c r="BE90"/>
  <c r="J33"/>
  <c i="1" r="AV68"/>
  <c i="14" r="F33"/>
  <c i="1" r="AZ68"/>
  <c i="14" r="J61"/>
  <c r="J60"/>
  <c r="J84"/>
  <c r="J83"/>
  <c r="F83"/>
  <c r="F81"/>
  <c r="E79"/>
  <c r="J55"/>
  <c r="J54"/>
  <c r="F54"/>
  <c r="F52"/>
  <c r="E50"/>
  <c r="J39"/>
  <c r="J18"/>
  <c r="E18"/>
  <c r="F84"/>
  <c r="F55"/>
  <c r="J17"/>
  <c r="J12"/>
  <c r="J81"/>
  <c r="J52"/>
  <c r="E7"/>
  <c r="E77"/>
  <c r="E48"/>
  <c i="13" r="J37"/>
  <c r="J36"/>
  <c i="1" r="AY67"/>
  <c i="13" r="J35"/>
  <c i="1" r="AX67"/>
  <c i="13" r="BI302"/>
  <c r="BH302"/>
  <c r="BG302"/>
  <c r="BF302"/>
  <c r="T302"/>
  <c r="R302"/>
  <c r="P302"/>
  <c r="BK302"/>
  <c r="J302"/>
  <c r="BE302"/>
  <c r="BI298"/>
  <c r="BH298"/>
  <c r="BG298"/>
  <c r="BF298"/>
  <c r="T298"/>
  <c r="R298"/>
  <c r="P298"/>
  <c r="BK298"/>
  <c r="J298"/>
  <c r="BE298"/>
  <c r="BI294"/>
  <c r="BH294"/>
  <c r="BG294"/>
  <c r="BF294"/>
  <c r="T294"/>
  <c r="T293"/>
  <c r="R294"/>
  <c r="R293"/>
  <c r="P294"/>
  <c r="P293"/>
  <c r="BK294"/>
  <c r="BK293"/>
  <c r="J293"/>
  <c r="J294"/>
  <c r="BE294"/>
  <c r="J72"/>
  <c r="BI291"/>
  <c r="BH291"/>
  <c r="BG291"/>
  <c r="BF291"/>
  <c r="T291"/>
  <c r="R291"/>
  <c r="P291"/>
  <c r="BK291"/>
  <c r="J291"/>
  <c r="BE291"/>
  <c r="BI289"/>
  <c r="BH289"/>
  <c r="BG289"/>
  <c r="BF289"/>
  <c r="T289"/>
  <c r="R289"/>
  <c r="P289"/>
  <c r="BK289"/>
  <c r="J289"/>
  <c r="BE289"/>
  <c r="BI287"/>
  <c r="BH287"/>
  <c r="BG287"/>
  <c r="BF287"/>
  <c r="T287"/>
  <c r="T286"/>
  <c r="R287"/>
  <c r="R286"/>
  <c r="P287"/>
  <c r="P286"/>
  <c r="BK287"/>
  <c r="BK286"/>
  <c r="J286"/>
  <c r="J287"/>
  <c r="BE287"/>
  <c r="J71"/>
  <c r="BI284"/>
  <c r="BH284"/>
  <c r="BG284"/>
  <c r="BF284"/>
  <c r="T284"/>
  <c r="R284"/>
  <c r="P284"/>
  <c r="BK284"/>
  <c r="J284"/>
  <c r="BE284"/>
  <c r="BI282"/>
  <c r="BH282"/>
  <c r="BG282"/>
  <c r="BF282"/>
  <c r="T282"/>
  <c r="R282"/>
  <c r="P282"/>
  <c r="BK282"/>
  <c r="J282"/>
  <c r="BE282"/>
  <c r="BI279"/>
  <c r="BH279"/>
  <c r="BG279"/>
  <c r="BF279"/>
  <c r="T279"/>
  <c r="T278"/>
  <c r="T277"/>
  <c r="R279"/>
  <c r="R278"/>
  <c r="R277"/>
  <c r="P279"/>
  <c r="P278"/>
  <c r="P277"/>
  <c r="BK279"/>
  <c r="BK278"/>
  <c r="J278"/>
  <c r="BK277"/>
  <c r="J277"/>
  <c r="J279"/>
  <c r="BE279"/>
  <c r="J70"/>
  <c r="J69"/>
  <c r="BI275"/>
  <c r="BH275"/>
  <c r="BG275"/>
  <c r="BF275"/>
  <c r="T275"/>
  <c r="T274"/>
  <c r="R275"/>
  <c r="R274"/>
  <c r="P275"/>
  <c r="P274"/>
  <c r="BK275"/>
  <c r="BK274"/>
  <c r="J274"/>
  <c r="J275"/>
  <c r="BE275"/>
  <c r="J68"/>
  <c r="BI271"/>
  <c r="BH271"/>
  <c r="BG271"/>
  <c r="BF271"/>
  <c r="T271"/>
  <c r="R271"/>
  <c r="P271"/>
  <c r="BK271"/>
  <c r="J271"/>
  <c r="BE271"/>
  <c r="BI268"/>
  <c r="BH268"/>
  <c r="BG268"/>
  <c r="BF268"/>
  <c r="T268"/>
  <c r="R268"/>
  <c r="P268"/>
  <c r="BK268"/>
  <c r="J268"/>
  <c r="BE268"/>
  <c r="BI266"/>
  <c r="BH266"/>
  <c r="BG266"/>
  <c r="BF266"/>
  <c r="T266"/>
  <c r="R266"/>
  <c r="P266"/>
  <c r="BK266"/>
  <c r="J266"/>
  <c r="BE266"/>
  <c r="BI264"/>
  <c r="BH264"/>
  <c r="BG264"/>
  <c r="BF264"/>
  <c r="T264"/>
  <c r="R264"/>
  <c r="P264"/>
  <c r="BK264"/>
  <c r="J264"/>
  <c r="BE264"/>
  <c r="BI261"/>
  <c r="BH261"/>
  <c r="BG261"/>
  <c r="BF261"/>
  <c r="T261"/>
  <c r="T260"/>
  <c r="R261"/>
  <c r="R260"/>
  <c r="P261"/>
  <c r="P260"/>
  <c r="BK261"/>
  <c r="BK260"/>
  <c r="J260"/>
  <c r="J261"/>
  <c r="BE261"/>
  <c r="J67"/>
  <c r="BI259"/>
  <c r="BH259"/>
  <c r="BG259"/>
  <c r="BF259"/>
  <c r="T259"/>
  <c r="R259"/>
  <c r="P259"/>
  <c r="BK259"/>
  <c r="J259"/>
  <c r="BE259"/>
  <c r="BI258"/>
  <c r="BH258"/>
  <c r="BG258"/>
  <c r="BF258"/>
  <c r="T258"/>
  <c r="R258"/>
  <c r="P258"/>
  <c r="BK258"/>
  <c r="J258"/>
  <c r="BE258"/>
  <c r="BI256"/>
  <c r="BH256"/>
  <c r="BG256"/>
  <c r="BF256"/>
  <c r="T256"/>
  <c r="R256"/>
  <c r="P256"/>
  <c r="BK256"/>
  <c r="J256"/>
  <c r="BE256"/>
  <c r="BI244"/>
  <c r="BH244"/>
  <c r="BG244"/>
  <c r="BF244"/>
  <c r="T244"/>
  <c r="R244"/>
  <c r="P244"/>
  <c r="BK244"/>
  <c r="J244"/>
  <c r="BE244"/>
  <c r="BI238"/>
  <c r="BH238"/>
  <c r="BG238"/>
  <c r="BF238"/>
  <c r="T238"/>
  <c r="R238"/>
  <c r="P238"/>
  <c r="BK238"/>
  <c r="J238"/>
  <c r="BE238"/>
  <c r="BI235"/>
  <c r="BH235"/>
  <c r="BG235"/>
  <c r="BF235"/>
  <c r="T235"/>
  <c r="R235"/>
  <c r="P235"/>
  <c r="BK235"/>
  <c r="J235"/>
  <c r="BE235"/>
  <c r="BI230"/>
  <c r="BH230"/>
  <c r="BG230"/>
  <c r="BF230"/>
  <c r="T230"/>
  <c r="R230"/>
  <c r="P230"/>
  <c r="BK230"/>
  <c r="J230"/>
  <c r="BE230"/>
  <c r="BI227"/>
  <c r="BH227"/>
  <c r="BG227"/>
  <c r="BF227"/>
  <c r="T227"/>
  <c r="R227"/>
  <c r="P227"/>
  <c r="BK227"/>
  <c r="J227"/>
  <c r="BE227"/>
  <c r="BI224"/>
  <c r="BH224"/>
  <c r="BG224"/>
  <c r="BF224"/>
  <c r="T224"/>
  <c r="R224"/>
  <c r="P224"/>
  <c r="BK224"/>
  <c r="J224"/>
  <c r="BE224"/>
  <c r="BI221"/>
  <c r="BH221"/>
  <c r="BG221"/>
  <c r="BF221"/>
  <c r="T221"/>
  <c r="R221"/>
  <c r="P221"/>
  <c r="BK221"/>
  <c r="J221"/>
  <c r="BE221"/>
  <c r="BI219"/>
  <c r="BH219"/>
  <c r="BG219"/>
  <c r="BF219"/>
  <c r="T219"/>
  <c r="R219"/>
  <c r="P219"/>
  <c r="BK219"/>
  <c r="J219"/>
  <c r="BE219"/>
  <c r="BI217"/>
  <c r="BH217"/>
  <c r="BG217"/>
  <c r="BF217"/>
  <c r="T217"/>
  <c r="R217"/>
  <c r="P217"/>
  <c r="BK217"/>
  <c r="J217"/>
  <c r="BE217"/>
  <c r="BI214"/>
  <c r="BH214"/>
  <c r="BG214"/>
  <c r="BF214"/>
  <c r="T214"/>
  <c r="R214"/>
  <c r="P214"/>
  <c r="BK214"/>
  <c r="J214"/>
  <c r="BE214"/>
  <c r="BI212"/>
  <c r="BH212"/>
  <c r="BG212"/>
  <c r="BF212"/>
  <c r="T212"/>
  <c r="R212"/>
  <c r="P212"/>
  <c r="BK212"/>
  <c r="J212"/>
  <c r="BE212"/>
  <c r="BI209"/>
  <c r="BH209"/>
  <c r="BG209"/>
  <c r="BF209"/>
  <c r="T209"/>
  <c r="R209"/>
  <c r="P209"/>
  <c r="BK209"/>
  <c r="J209"/>
  <c r="BE209"/>
  <c r="BI204"/>
  <c r="BH204"/>
  <c r="BG204"/>
  <c r="BF204"/>
  <c r="T204"/>
  <c r="R204"/>
  <c r="P204"/>
  <c r="BK204"/>
  <c r="J204"/>
  <c r="BE204"/>
  <c r="BI198"/>
  <c r="BH198"/>
  <c r="BG198"/>
  <c r="BF198"/>
  <c r="T198"/>
  <c r="R198"/>
  <c r="P198"/>
  <c r="BK198"/>
  <c r="J198"/>
  <c r="BE198"/>
  <c r="BI196"/>
  <c r="BH196"/>
  <c r="BG196"/>
  <c r="BF196"/>
  <c r="T196"/>
  <c r="R196"/>
  <c r="P196"/>
  <c r="BK196"/>
  <c r="J196"/>
  <c r="BE196"/>
  <c r="BI193"/>
  <c r="BH193"/>
  <c r="BG193"/>
  <c r="BF193"/>
  <c r="T193"/>
  <c r="R193"/>
  <c r="P193"/>
  <c r="BK193"/>
  <c r="J193"/>
  <c r="BE193"/>
  <c r="BI185"/>
  <c r="BH185"/>
  <c r="BG185"/>
  <c r="BF185"/>
  <c r="T185"/>
  <c r="R185"/>
  <c r="P185"/>
  <c r="BK185"/>
  <c r="J185"/>
  <c r="BE185"/>
  <c r="BI179"/>
  <c r="BH179"/>
  <c r="BG179"/>
  <c r="BF179"/>
  <c r="T179"/>
  <c r="R179"/>
  <c r="P179"/>
  <c r="BK179"/>
  <c r="J179"/>
  <c r="BE179"/>
  <c r="BI178"/>
  <c r="BH178"/>
  <c r="BG178"/>
  <c r="BF178"/>
  <c r="T178"/>
  <c r="R178"/>
  <c r="P178"/>
  <c r="BK178"/>
  <c r="J178"/>
  <c r="BE178"/>
  <c r="BI176"/>
  <c r="BH176"/>
  <c r="BG176"/>
  <c r="BF176"/>
  <c r="T176"/>
  <c r="R176"/>
  <c r="P176"/>
  <c r="BK176"/>
  <c r="J176"/>
  <c r="BE176"/>
  <c r="BI170"/>
  <c r="BH170"/>
  <c r="BG170"/>
  <c r="BF170"/>
  <c r="T170"/>
  <c r="T169"/>
  <c r="R170"/>
  <c r="R169"/>
  <c r="P170"/>
  <c r="P169"/>
  <c r="BK170"/>
  <c r="BK169"/>
  <c r="J169"/>
  <c r="J170"/>
  <c r="BE170"/>
  <c r="J66"/>
  <c r="BI168"/>
  <c r="BH168"/>
  <c r="BG168"/>
  <c r="BF168"/>
  <c r="T168"/>
  <c r="R168"/>
  <c r="P168"/>
  <c r="BK168"/>
  <c r="J168"/>
  <c r="BE168"/>
  <c r="BI165"/>
  <c r="BH165"/>
  <c r="BG165"/>
  <c r="BF165"/>
  <c r="T165"/>
  <c r="R165"/>
  <c r="P165"/>
  <c r="BK165"/>
  <c r="J165"/>
  <c r="BE165"/>
  <c r="BI162"/>
  <c r="BH162"/>
  <c r="BG162"/>
  <c r="BF162"/>
  <c r="T162"/>
  <c r="R162"/>
  <c r="P162"/>
  <c r="BK162"/>
  <c r="J162"/>
  <c r="BE162"/>
  <c r="BI159"/>
  <c r="BH159"/>
  <c r="BG159"/>
  <c r="BF159"/>
  <c r="T159"/>
  <c r="R159"/>
  <c r="P159"/>
  <c r="BK159"/>
  <c r="J159"/>
  <c r="BE159"/>
  <c r="BI156"/>
  <c r="BH156"/>
  <c r="BG156"/>
  <c r="BF156"/>
  <c r="T156"/>
  <c r="T155"/>
  <c r="R156"/>
  <c r="R155"/>
  <c r="P156"/>
  <c r="P155"/>
  <c r="BK156"/>
  <c r="BK155"/>
  <c r="J155"/>
  <c r="J156"/>
  <c r="BE156"/>
  <c r="J65"/>
  <c r="BI152"/>
  <c r="BH152"/>
  <c r="BG152"/>
  <c r="BF152"/>
  <c r="T152"/>
  <c r="T151"/>
  <c r="R152"/>
  <c r="R151"/>
  <c r="P152"/>
  <c r="P151"/>
  <c r="BK152"/>
  <c r="BK151"/>
  <c r="J151"/>
  <c r="J152"/>
  <c r="BE152"/>
  <c r="J64"/>
  <c r="BI148"/>
  <c r="BH148"/>
  <c r="BG148"/>
  <c r="BF148"/>
  <c r="T148"/>
  <c r="R148"/>
  <c r="P148"/>
  <c r="BK148"/>
  <c r="J148"/>
  <c r="BE148"/>
  <c r="BI141"/>
  <c r="BH141"/>
  <c r="BG141"/>
  <c r="BF141"/>
  <c r="T141"/>
  <c r="R141"/>
  <c r="P141"/>
  <c r="BK141"/>
  <c r="J141"/>
  <c r="BE141"/>
  <c r="BI134"/>
  <c r="BH134"/>
  <c r="BG134"/>
  <c r="BF134"/>
  <c r="T134"/>
  <c r="T133"/>
  <c r="R134"/>
  <c r="R133"/>
  <c r="P134"/>
  <c r="P133"/>
  <c r="BK134"/>
  <c r="BK133"/>
  <c r="J133"/>
  <c r="J134"/>
  <c r="BE134"/>
  <c r="J63"/>
  <c r="BI129"/>
  <c r="BH129"/>
  <c r="BG129"/>
  <c r="BF129"/>
  <c r="T129"/>
  <c r="R129"/>
  <c r="P129"/>
  <c r="BK129"/>
  <c r="J129"/>
  <c r="BE129"/>
  <c r="BI127"/>
  <c r="BH127"/>
  <c r="BG127"/>
  <c r="BF127"/>
  <c r="T127"/>
  <c r="R127"/>
  <c r="P127"/>
  <c r="BK127"/>
  <c r="J127"/>
  <c r="BE127"/>
  <c r="BI119"/>
  <c r="BH119"/>
  <c r="BG119"/>
  <c r="BF119"/>
  <c r="T119"/>
  <c r="R119"/>
  <c r="P119"/>
  <c r="BK119"/>
  <c r="J119"/>
  <c r="BE119"/>
  <c r="BI108"/>
  <c r="BH108"/>
  <c r="BG108"/>
  <c r="BF108"/>
  <c r="T108"/>
  <c r="T107"/>
  <c r="R108"/>
  <c r="R107"/>
  <c r="P108"/>
  <c r="P107"/>
  <c r="BK108"/>
  <c r="BK107"/>
  <c r="J107"/>
  <c r="J108"/>
  <c r="BE108"/>
  <c r="J62"/>
  <c r="BI104"/>
  <c r="BH104"/>
  <c r="BG104"/>
  <c r="BF104"/>
  <c r="T104"/>
  <c r="R104"/>
  <c r="P104"/>
  <c r="BK104"/>
  <c r="J104"/>
  <c r="BE104"/>
  <c r="BI101"/>
  <c r="BH101"/>
  <c r="BG101"/>
  <c r="BF101"/>
  <c r="T101"/>
  <c r="R101"/>
  <c r="P101"/>
  <c r="BK101"/>
  <c r="J101"/>
  <c r="BE101"/>
  <c r="BI98"/>
  <c r="BH98"/>
  <c r="BG98"/>
  <c r="BF98"/>
  <c r="T98"/>
  <c r="R98"/>
  <c r="P98"/>
  <c r="BK98"/>
  <c r="J98"/>
  <c r="BE98"/>
  <c r="BI95"/>
  <c r="F37"/>
  <c i="1" r="BD67"/>
  <c i="13" r="BH95"/>
  <c r="F36"/>
  <c i="1" r="BC67"/>
  <c i="13" r="BG95"/>
  <c r="F35"/>
  <c i="1" r="BB67"/>
  <c i="13" r="BF95"/>
  <c r="J34"/>
  <c i="1" r="AW67"/>
  <c i="13" r="F34"/>
  <c i="1" r="BA67"/>
  <c i="13" r="T95"/>
  <c r="T94"/>
  <c r="T93"/>
  <c r="T92"/>
  <c r="R95"/>
  <c r="R94"/>
  <c r="R93"/>
  <c r="R92"/>
  <c r="P95"/>
  <c r="P94"/>
  <c r="P93"/>
  <c r="P92"/>
  <c i="1" r="AU67"/>
  <c i="13" r="BK95"/>
  <c r="BK94"/>
  <c r="J94"/>
  <c r="BK93"/>
  <c r="J93"/>
  <c r="BK92"/>
  <c r="J92"/>
  <c r="J59"/>
  <c r="J30"/>
  <c i="1" r="AG67"/>
  <c i="13" r="J95"/>
  <c r="BE95"/>
  <c r="J33"/>
  <c i="1" r="AV67"/>
  <c i="13" r="F33"/>
  <c i="1" r="AZ67"/>
  <c i="13" r="J61"/>
  <c r="J60"/>
  <c r="J89"/>
  <c r="J88"/>
  <c r="F88"/>
  <c r="F86"/>
  <c r="E84"/>
  <c r="J55"/>
  <c r="J54"/>
  <c r="F54"/>
  <c r="F52"/>
  <c r="E50"/>
  <c r="J39"/>
  <c r="J18"/>
  <c r="E18"/>
  <c r="F89"/>
  <c r="F55"/>
  <c r="J17"/>
  <c r="J12"/>
  <c r="J86"/>
  <c r="J52"/>
  <c r="E7"/>
  <c r="E82"/>
  <c r="E48"/>
  <c i="12" r="J37"/>
  <c r="J36"/>
  <c i="1" r="AY66"/>
  <c i="12" r="J35"/>
  <c i="1" r="AX66"/>
  <c i="12" r="BI264"/>
  <c r="BH264"/>
  <c r="BG264"/>
  <c r="BF264"/>
  <c r="T264"/>
  <c r="T263"/>
  <c r="R264"/>
  <c r="R263"/>
  <c r="P264"/>
  <c r="P263"/>
  <c r="BK264"/>
  <c r="BK263"/>
  <c r="J263"/>
  <c r="J264"/>
  <c r="BE264"/>
  <c r="J71"/>
  <c r="BI261"/>
  <c r="BH261"/>
  <c r="BG261"/>
  <c r="BF261"/>
  <c r="T261"/>
  <c r="T260"/>
  <c r="T259"/>
  <c r="R261"/>
  <c r="R260"/>
  <c r="R259"/>
  <c r="P261"/>
  <c r="P260"/>
  <c r="P259"/>
  <c r="BK261"/>
  <c r="BK260"/>
  <c r="J260"/>
  <c r="BK259"/>
  <c r="J259"/>
  <c r="J261"/>
  <c r="BE261"/>
  <c r="J70"/>
  <c r="J69"/>
  <c r="BI257"/>
  <c r="BH257"/>
  <c r="BG257"/>
  <c r="BF257"/>
  <c r="T257"/>
  <c r="T256"/>
  <c r="R257"/>
  <c r="R256"/>
  <c r="P257"/>
  <c r="P256"/>
  <c r="BK257"/>
  <c r="BK256"/>
  <c r="J256"/>
  <c r="J257"/>
  <c r="BE257"/>
  <c r="J68"/>
  <c r="BI253"/>
  <c r="BH253"/>
  <c r="BG253"/>
  <c r="BF253"/>
  <c r="T253"/>
  <c r="R253"/>
  <c r="P253"/>
  <c r="BK253"/>
  <c r="J253"/>
  <c r="BE253"/>
  <c r="BI250"/>
  <c r="BH250"/>
  <c r="BG250"/>
  <c r="BF250"/>
  <c r="T250"/>
  <c r="R250"/>
  <c r="P250"/>
  <c r="BK250"/>
  <c r="J250"/>
  <c r="BE250"/>
  <c r="BI248"/>
  <c r="BH248"/>
  <c r="BG248"/>
  <c r="BF248"/>
  <c r="T248"/>
  <c r="T247"/>
  <c r="R248"/>
  <c r="R247"/>
  <c r="P248"/>
  <c r="P247"/>
  <c r="BK248"/>
  <c r="BK247"/>
  <c r="J247"/>
  <c r="J248"/>
  <c r="BE248"/>
  <c r="J67"/>
  <c r="BI245"/>
  <c r="BH245"/>
  <c r="BG245"/>
  <c r="BF245"/>
  <c r="T245"/>
  <c r="R245"/>
  <c r="P245"/>
  <c r="BK245"/>
  <c r="J245"/>
  <c r="BE245"/>
  <c r="BI241"/>
  <c r="BH241"/>
  <c r="BG241"/>
  <c r="BF241"/>
  <c r="T241"/>
  <c r="R241"/>
  <c r="P241"/>
  <c r="BK241"/>
  <c r="J241"/>
  <c r="BE241"/>
  <c r="BI237"/>
  <c r="BH237"/>
  <c r="BG237"/>
  <c r="BF237"/>
  <c r="T237"/>
  <c r="T236"/>
  <c r="R237"/>
  <c r="R236"/>
  <c r="P237"/>
  <c r="P236"/>
  <c r="BK237"/>
  <c r="BK236"/>
  <c r="J236"/>
  <c r="J237"/>
  <c r="BE237"/>
  <c r="J66"/>
  <c r="BI232"/>
  <c r="BH232"/>
  <c r="BG232"/>
  <c r="BF232"/>
  <c r="T232"/>
  <c r="R232"/>
  <c r="P232"/>
  <c r="BK232"/>
  <c r="J232"/>
  <c r="BE232"/>
  <c r="BI228"/>
  <c r="BH228"/>
  <c r="BG228"/>
  <c r="BF228"/>
  <c r="T228"/>
  <c r="R228"/>
  <c r="P228"/>
  <c r="BK228"/>
  <c r="J228"/>
  <c r="BE228"/>
  <c r="BI227"/>
  <c r="BH227"/>
  <c r="BG227"/>
  <c r="BF227"/>
  <c r="T227"/>
  <c r="R227"/>
  <c r="P227"/>
  <c r="BK227"/>
  <c r="J227"/>
  <c r="BE227"/>
  <c r="BI226"/>
  <c r="BH226"/>
  <c r="BG226"/>
  <c r="BF226"/>
  <c r="T226"/>
  <c r="R226"/>
  <c r="P226"/>
  <c r="BK226"/>
  <c r="J226"/>
  <c r="BE226"/>
  <c r="BI224"/>
  <c r="BH224"/>
  <c r="BG224"/>
  <c r="BF224"/>
  <c r="T224"/>
  <c r="R224"/>
  <c r="P224"/>
  <c r="BK224"/>
  <c r="J224"/>
  <c r="BE224"/>
  <c r="BI223"/>
  <c r="BH223"/>
  <c r="BG223"/>
  <c r="BF223"/>
  <c r="T223"/>
  <c r="R223"/>
  <c r="P223"/>
  <c r="BK223"/>
  <c r="J223"/>
  <c r="BE223"/>
  <c r="BI221"/>
  <c r="BH221"/>
  <c r="BG221"/>
  <c r="BF221"/>
  <c r="T221"/>
  <c r="R221"/>
  <c r="P221"/>
  <c r="BK221"/>
  <c r="J221"/>
  <c r="BE221"/>
  <c r="BI220"/>
  <c r="BH220"/>
  <c r="BG220"/>
  <c r="BF220"/>
  <c r="T220"/>
  <c r="R220"/>
  <c r="P220"/>
  <c r="BK220"/>
  <c r="J220"/>
  <c r="BE220"/>
  <c r="BI218"/>
  <c r="BH218"/>
  <c r="BG218"/>
  <c r="BF218"/>
  <c r="T218"/>
  <c r="R218"/>
  <c r="P218"/>
  <c r="BK218"/>
  <c r="J218"/>
  <c r="BE218"/>
  <c r="BI217"/>
  <c r="BH217"/>
  <c r="BG217"/>
  <c r="BF217"/>
  <c r="T217"/>
  <c r="R217"/>
  <c r="P217"/>
  <c r="BK217"/>
  <c r="J217"/>
  <c r="BE217"/>
  <c r="BI215"/>
  <c r="BH215"/>
  <c r="BG215"/>
  <c r="BF215"/>
  <c r="T215"/>
  <c r="R215"/>
  <c r="P215"/>
  <c r="BK215"/>
  <c r="J215"/>
  <c r="BE215"/>
  <c r="BI214"/>
  <c r="BH214"/>
  <c r="BG214"/>
  <c r="BF214"/>
  <c r="T214"/>
  <c r="R214"/>
  <c r="P214"/>
  <c r="BK214"/>
  <c r="J214"/>
  <c r="BE214"/>
  <c r="BI213"/>
  <c r="BH213"/>
  <c r="BG213"/>
  <c r="BF213"/>
  <c r="T213"/>
  <c r="R213"/>
  <c r="P213"/>
  <c r="BK213"/>
  <c r="J213"/>
  <c r="BE213"/>
  <c r="BI211"/>
  <c r="BH211"/>
  <c r="BG211"/>
  <c r="BF211"/>
  <c r="T211"/>
  <c r="R211"/>
  <c r="P211"/>
  <c r="BK211"/>
  <c r="J211"/>
  <c r="BE211"/>
  <c r="BI210"/>
  <c r="BH210"/>
  <c r="BG210"/>
  <c r="BF210"/>
  <c r="T210"/>
  <c r="R210"/>
  <c r="P210"/>
  <c r="BK210"/>
  <c r="J210"/>
  <c r="BE210"/>
  <c r="BI208"/>
  <c r="BH208"/>
  <c r="BG208"/>
  <c r="BF208"/>
  <c r="T208"/>
  <c r="R208"/>
  <c r="P208"/>
  <c r="BK208"/>
  <c r="J208"/>
  <c r="BE208"/>
  <c r="BI207"/>
  <c r="BH207"/>
  <c r="BG207"/>
  <c r="BF207"/>
  <c r="T207"/>
  <c r="R207"/>
  <c r="P207"/>
  <c r="BK207"/>
  <c r="J207"/>
  <c r="BE207"/>
  <c r="BI205"/>
  <c r="BH205"/>
  <c r="BG205"/>
  <c r="BF205"/>
  <c r="T205"/>
  <c r="R205"/>
  <c r="P205"/>
  <c r="BK205"/>
  <c r="J205"/>
  <c r="BE205"/>
  <c r="BI204"/>
  <c r="BH204"/>
  <c r="BG204"/>
  <c r="BF204"/>
  <c r="T204"/>
  <c r="R204"/>
  <c r="P204"/>
  <c r="BK204"/>
  <c r="J204"/>
  <c r="BE204"/>
  <c r="BI202"/>
  <c r="BH202"/>
  <c r="BG202"/>
  <c r="BF202"/>
  <c r="T202"/>
  <c r="R202"/>
  <c r="P202"/>
  <c r="BK202"/>
  <c r="J202"/>
  <c r="BE202"/>
  <c r="BI201"/>
  <c r="BH201"/>
  <c r="BG201"/>
  <c r="BF201"/>
  <c r="T201"/>
  <c r="R201"/>
  <c r="P201"/>
  <c r="BK201"/>
  <c r="J201"/>
  <c r="BE201"/>
  <c r="BI199"/>
  <c r="BH199"/>
  <c r="BG199"/>
  <c r="BF199"/>
  <c r="T199"/>
  <c r="R199"/>
  <c r="P199"/>
  <c r="BK199"/>
  <c r="J199"/>
  <c r="BE199"/>
  <c r="BI198"/>
  <c r="BH198"/>
  <c r="BG198"/>
  <c r="BF198"/>
  <c r="T198"/>
  <c r="R198"/>
  <c r="P198"/>
  <c r="BK198"/>
  <c r="J198"/>
  <c r="BE198"/>
  <c r="BI196"/>
  <c r="BH196"/>
  <c r="BG196"/>
  <c r="BF196"/>
  <c r="T196"/>
  <c r="R196"/>
  <c r="P196"/>
  <c r="BK196"/>
  <c r="J196"/>
  <c r="BE196"/>
  <c r="BI194"/>
  <c r="BH194"/>
  <c r="BG194"/>
  <c r="BF194"/>
  <c r="T194"/>
  <c r="R194"/>
  <c r="P194"/>
  <c r="BK194"/>
  <c r="J194"/>
  <c r="BE194"/>
  <c r="BI191"/>
  <c r="BH191"/>
  <c r="BG191"/>
  <c r="BF191"/>
  <c r="T191"/>
  <c r="T190"/>
  <c r="R191"/>
  <c r="R190"/>
  <c r="P191"/>
  <c r="P190"/>
  <c r="BK191"/>
  <c r="BK190"/>
  <c r="J190"/>
  <c r="J191"/>
  <c r="BE191"/>
  <c r="J65"/>
  <c r="BI186"/>
  <c r="BH186"/>
  <c r="BG186"/>
  <c r="BF186"/>
  <c r="T186"/>
  <c r="R186"/>
  <c r="P186"/>
  <c r="BK186"/>
  <c r="J186"/>
  <c r="BE186"/>
  <c r="BI182"/>
  <c r="BH182"/>
  <c r="BG182"/>
  <c r="BF182"/>
  <c r="T182"/>
  <c r="R182"/>
  <c r="P182"/>
  <c r="BK182"/>
  <c r="J182"/>
  <c r="BE182"/>
  <c r="BI179"/>
  <c r="BH179"/>
  <c r="BG179"/>
  <c r="BF179"/>
  <c r="T179"/>
  <c r="R179"/>
  <c r="P179"/>
  <c r="BK179"/>
  <c r="J179"/>
  <c r="BE179"/>
  <c r="BI176"/>
  <c r="BH176"/>
  <c r="BG176"/>
  <c r="BF176"/>
  <c r="T176"/>
  <c r="T175"/>
  <c r="R176"/>
  <c r="R175"/>
  <c r="P176"/>
  <c r="P175"/>
  <c r="BK176"/>
  <c r="BK175"/>
  <c r="J175"/>
  <c r="J176"/>
  <c r="BE176"/>
  <c r="J64"/>
  <c r="BI172"/>
  <c r="BH172"/>
  <c r="BG172"/>
  <c r="BF172"/>
  <c r="T172"/>
  <c r="T171"/>
  <c r="R172"/>
  <c r="R171"/>
  <c r="P172"/>
  <c r="P171"/>
  <c r="BK172"/>
  <c r="BK171"/>
  <c r="J171"/>
  <c r="J172"/>
  <c r="BE172"/>
  <c r="J63"/>
  <c r="BI168"/>
  <c r="BH168"/>
  <c r="BG168"/>
  <c r="BF168"/>
  <c r="T168"/>
  <c r="T167"/>
  <c r="R168"/>
  <c r="R167"/>
  <c r="P168"/>
  <c r="P167"/>
  <c r="BK168"/>
  <c r="BK167"/>
  <c r="J167"/>
  <c r="J168"/>
  <c r="BE168"/>
  <c r="J62"/>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3"/>
  <c r="BH153"/>
  <c r="BG153"/>
  <c r="BF153"/>
  <c r="T153"/>
  <c r="R153"/>
  <c r="P153"/>
  <c r="BK153"/>
  <c r="J153"/>
  <c r="BE153"/>
  <c r="BI148"/>
  <c r="BH148"/>
  <c r="BG148"/>
  <c r="BF148"/>
  <c r="T148"/>
  <c r="R148"/>
  <c r="P148"/>
  <c r="BK148"/>
  <c r="J148"/>
  <c r="BE148"/>
  <c r="BI145"/>
  <c r="BH145"/>
  <c r="BG145"/>
  <c r="BF145"/>
  <c r="T145"/>
  <c r="R145"/>
  <c r="P145"/>
  <c r="BK145"/>
  <c r="J145"/>
  <c r="BE145"/>
  <c r="BI142"/>
  <c r="BH142"/>
  <c r="BG142"/>
  <c r="BF142"/>
  <c r="T142"/>
  <c r="R142"/>
  <c r="P142"/>
  <c r="BK142"/>
  <c r="J142"/>
  <c r="BE142"/>
  <c r="BI140"/>
  <c r="BH140"/>
  <c r="BG140"/>
  <c r="BF140"/>
  <c r="T140"/>
  <c r="R140"/>
  <c r="P140"/>
  <c r="BK140"/>
  <c r="J140"/>
  <c r="BE140"/>
  <c r="BI137"/>
  <c r="BH137"/>
  <c r="BG137"/>
  <c r="BF137"/>
  <c r="T137"/>
  <c r="R137"/>
  <c r="P137"/>
  <c r="BK137"/>
  <c r="J137"/>
  <c r="BE137"/>
  <c r="BI132"/>
  <c r="BH132"/>
  <c r="BG132"/>
  <c r="BF132"/>
  <c r="T132"/>
  <c r="R132"/>
  <c r="P132"/>
  <c r="BK132"/>
  <c r="J132"/>
  <c r="BE132"/>
  <c r="BI129"/>
  <c r="BH129"/>
  <c r="BG129"/>
  <c r="BF129"/>
  <c r="T129"/>
  <c r="R129"/>
  <c r="P129"/>
  <c r="BK129"/>
  <c r="J129"/>
  <c r="BE129"/>
  <c r="BI122"/>
  <c r="BH122"/>
  <c r="BG122"/>
  <c r="BF122"/>
  <c r="T122"/>
  <c r="R122"/>
  <c r="P122"/>
  <c r="BK122"/>
  <c r="J122"/>
  <c r="BE122"/>
  <c r="BI119"/>
  <c r="BH119"/>
  <c r="BG119"/>
  <c r="BF119"/>
  <c r="T119"/>
  <c r="R119"/>
  <c r="P119"/>
  <c r="BK119"/>
  <c r="J119"/>
  <c r="BE119"/>
  <c r="BI116"/>
  <c r="BH116"/>
  <c r="BG116"/>
  <c r="BF116"/>
  <c r="T116"/>
  <c r="R116"/>
  <c r="P116"/>
  <c r="BK116"/>
  <c r="J116"/>
  <c r="BE116"/>
  <c r="BI111"/>
  <c r="BH111"/>
  <c r="BG111"/>
  <c r="BF111"/>
  <c r="T111"/>
  <c r="R111"/>
  <c r="P111"/>
  <c r="BK111"/>
  <c r="J111"/>
  <c r="BE111"/>
  <c r="BI108"/>
  <c r="BH108"/>
  <c r="BG108"/>
  <c r="BF108"/>
  <c r="T108"/>
  <c r="R108"/>
  <c r="P108"/>
  <c r="BK108"/>
  <c r="J108"/>
  <c r="BE108"/>
  <c r="BI104"/>
  <c r="BH104"/>
  <c r="BG104"/>
  <c r="BF104"/>
  <c r="T104"/>
  <c r="R104"/>
  <c r="P104"/>
  <c r="BK104"/>
  <c r="J104"/>
  <c r="BE104"/>
  <c r="BI100"/>
  <c r="BH100"/>
  <c r="BG100"/>
  <c r="BF100"/>
  <c r="T100"/>
  <c r="R100"/>
  <c r="P100"/>
  <c r="BK100"/>
  <c r="J100"/>
  <c r="BE100"/>
  <c r="BI94"/>
  <c r="F37"/>
  <c i="1" r="BD66"/>
  <c i="12" r="BH94"/>
  <c r="F36"/>
  <c i="1" r="BC66"/>
  <c i="12" r="BG94"/>
  <c r="F35"/>
  <c i="1" r="BB66"/>
  <c i="12" r="BF94"/>
  <c r="J34"/>
  <c i="1" r="AW66"/>
  <c i="12" r="F34"/>
  <c i="1" r="BA66"/>
  <c i="12" r="T94"/>
  <c r="T93"/>
  <c r="T92"/>
  <c r="T91"/>
  <c r="R94"/>
  <c r="R93"/>
  <c r="R92"/>
  <c r="R91"/>
  <c r="P94"/>
  <c r="P93"/>
  <c r="P92"/>
  <c r="P91"/>
  <c i="1" r="AU66"/>
  <c i="12" r="BK94"/>
  <c r="BK93"/>
  <c r="J93"/>
  <c r="BK92"/>
  <c r="J92"/>
  <c r="BK91"/>
  <c r="J91"/>
  <c r="J59"/>
  <c r="J30"/>
  <c i="1" r="AG66"/>
  <c i="12" r="J94"/>
  <c r="BE94"/>
  <c r="J33"/>
  <c i="1" r="AV66"/>
  <c i="12" r="F33"/>
  <c i="1" r="AZ66"/>
  <c i="12" r="J61"/>
  <c r="J60"/>
  <c r="J88"/>
  <c r="J87"/>
  <c r="F87"/>
  <c r="F85"/>
  <c r="E83"/>
  <c r="J55"/>
  <c r="J54"/>
  <c r="F54"/>
  <c r="F52"/>
  <c r="E50"/>
  <c r="J39"/>
  <c r="J18"/>
  <c r="E18"/>
  <c r="F88"/>
  <c r="F55"/>
  <c r="J17"/>
  <c r="J12"/>
  <c r="J85"/>
  <c r="J52"/>
  <c r="E7"/>
  <c r="E81"/>
  <c r="E48"/>
  <c i="11" r="J37"/>
  <c r="J36"/>
  <c i="1" r="AY65"/>
  <c i="11" r="J35"/>
  <c i="1" r="AX65"/>
  <c i="11" r="BI156"/>
  <c r="BH156"/>
  <c r="BG156"/>
  <c r="BF156"/>
  <c r="T156"/>
  <c r="T155"/>
  <c r="R156"/>
  <c r="R155"/>
  <c r="P156"/>
  <c r="P155"/>
  <c r="BK156"/>
  <c r="BK155"/>
  <c r="J155"/>
  <c r="J156"/>
  <c r="BE156"/>
  <c r="J64"/>
  <c r="BI154"/>
  <c r="BH154"/>
  <c r="BG154"/>
  <c r="BF154"/>
  <c r="T154"/>
  <c r="R154"/>
  <c r="P154"/>
  <c r="BK154"/>
  <c r="J154"/>
  <c r="BE154"/>
  <c r="BI152"/>
  <c r="BH152"/>
  <c r="BG152"/>
  <c r="BF152"/>
  <c r="T152"/>
  <c r="R152"/>
  <c r="P152"/>
  <c r="BK152"/>
  <c r="J152"/>
  <c r="BE152"/>
  <c r="BI149"/>
  <c r="BH149"/>
  <c r="BG149"/>
  <c r="BF149"/>
  <c r="T149"/>
  <c r="R149"/>
  <c r="P149"/>
  <c r="BK149"/>
  <c r="J149"/>
  <c r="BE149"/>
  <c r="BI148"/>
  <c r="BH148"/>
  <c r="BG148"/>
  <c r="BF148"/>
  <c r="T148"/>
  <c r="R148"/>
  <c r="P148"/>
  <c r="BK148"/>
  <c r="J148"/>
  <c r="BE148"/>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2"/>
  <c r="BH132"/>
  <c r="BG132"/>
  <c r="BF132"/>
  <c r="T132"/>
  <c r="R132"/>
  <c r="P132"/>
  <c r="BK132"/>
  <c r="J132"/>
  <c r="BE132"/>
  <c r="BI131"/>
  <c r="BH131"/>
  <c r="BG131"/>
  <c r="BF131"/>
  <c r="T131"/>
  <c r="R131"/>
  <c r="P131"/>
  <c r="BK131"/>
  <c r="J131"/>
  <c r="BE131"/>
  <c r="BI129"/>
  <c r="BH129"/>
  <c r="BG129"/>
  <c r="BF129"/>
  <c r="T129"/>
  <c r="R129"/>
  <c r="P129"/>
  <c r="BK129"/>
  <c r="J129"/>
  <c r="BE129"/>
  <c r="BI128"/>
  <c r="BH128"/>
  <c r="BG128"/>
  <c r="BF128"/>
  <c r="T128"/>
  <c r="R128"/>
  <c r="P128"/>
  <c r="BK128"/>
  <c r="J128"/>
  <c r="BE128"/>
  <c r="BI125"/>
  <c r="BH125"/>
  <c r="BG125"/>
  <c r="BF125"/>
  <c r="T125"/>
  <c r="R125"/>
  <c r="P125"/>
  <c r="BK125"/>
  <c r="J125"/>
  <c r="BE125"/>
  <c r="BI124"/>
  <c r="BH124"/>
  <c r="BG124"/>
  <c r="BF124"/>
  <c r="T124"/>
  <c r="R124"/>
  <c r="P124"/>
  <c r="BK124"/>
  <c r="J124"/>
  <c r="BE124"/>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T114"/>
  <c r="R115"/>
  <c r="R114"/>
  <c r="P115"/>
  <c r="P114"/>
  <c r="BK115"/>
  <c r="BK114"/>
  <c r="J114"/>
  <c r="J115"/>
  <c r="BE115"/>
  <c r="J63"/>
  <c r="BI110"/>
  <c r="BH110"/>
  <c r="BG110"/>
  <c r="BF110"/>
  <c r="T110"/>
  <c r="R110"/>
  <c r="P110"/>
  <c r="BK110"/>
  <c r="J110"/>
  <c r="BE110"/>
  <c r="BI106"/>
  <c r="BH106"/>
  <c r="BG106"/>
  <c r="BF106"/>
  <c r="T106"/>
  <c r="R106"/>
  <c r="P106"/>
  <c r="BK106"/>
  <c r="J106"/>
  <c r="BE106"/>
  <c r="BI103"/>
  <c r="BH103"/>
  <c r="BG103"/>
  <c r="BF103"/>
  <c r="T103"/>
  <c r="R103"/>
  <c r="P103"/>
  <c r="BK103"/>
  <c r="J103"/>
  <c r="BE103"/>
  <c r="BI100"/>
  <c r="BH100"/>
  <c r="BG100"/>
  <c r="BF100"/>
  <c r="T100"/>
  <c r="T99"/>
  <c r="R100"/>
  <c r="R99"/>
  <c r="P100"/>
  <c r="P99"/>
  <c r="BK100"/>
  <c r="BK99"/>
  <c r="J99"/>
  <c r="J100"/>
  <c r="BE100"/>
  <c r="J62"/>
  <c r="BI95"/>
  <c r="BH95"/>
  <c r="BG95"/>
  <c r="BF95"/>
  <c r="T95"/>
  <c r="R95"/>
  <c r="P95"/>
  <c r="BK95"/>
  <c r="J95"/>
  <c r="BE95"/>
  <c r="BI91"/>
  <c r="BH91"/>
  <c r="BG91"/>
  <c r="BF91"/>
  <c r="T91"/>
  <c r="R91"/>
  <c r="P91"/>
  <c r="BK91"/>
  <c r="J91"/>
  <c r="BE91"/>
  <c r="BI87"/>
  <c r="F37"/>
  <c i="1" r="BD65"/>
  <c i="11" r="BH87"/>
  <c r="F36"/>
  <c i="1" r="BC65"/>
  <c i="11" r="BG87"/>
  <c r="F35"/>
  <c i="1" r="BB65"/>
  <c i="11" r="BF87"/>
  <c r="J34"/>
  <c i="1" r="AW65"/>
  <c i="11" r="F34"/>
  <c i="1" r="BA65"/>
  <c i="11" r="T87"/>
  <c r="T86"/>
  <c r="T85"/>
  <c r="T84"/>
  <c r="R87"/>
  <c r="R86"/>
  <c r="R85"/>
  <c r="R84"/>
  <c r="P87"/>
  <c r="P86"/>
  <c r="P85"/>
  <c r="P84"/>
  <c i="1" r="AU65"/>
  <c i="11" r="BK87"/>
  <c r="BK86"/>
  <c r="J86"/>
  <c r="BK85"/>
  <c r="J85"/>
  <c r="BK84"/>
  <c r="J84"/>
  <c r="J59"/>
  <c r="J30"/>
  <c i="1" r="AG65"/>
  <c i="11" r="J87"/>
  <c r="BE87"/>
  <c r="J33"/>
  <c i="1" r="AV65"/>
  <c i="11" r="F33"/>
  <c i="1" r="AZ65"/>
  <c i="11" r="J61"/>
  <c r="J60"/>
  <c r="J81"/>
  <c r="J80"/>
  <c r="F80"/>
  <c r="F78"/>
  <c r="E76"/>
  <c r="J55"/>
  <c r="J54"/>
  <c r="F54"/>
  <c r="F52"/>
  <c r="E50"/>
  <c r="J39"/>
  <c r="J18"/>
  <c r="E18"/>
  <c r="F81"/>
  <c r="F55"/>
  <c r="J17"/>
  <c r="J12"/>
  <c r="J78"/>
  <c r="J52"/>
  <c r="E7"/>
  <c r="E74"/>
  <c r="E48"/>
  <c i="10" r="J39"/>
  <c r="J38"/>
  <c i="1" r="AY64"/>
  <c i="10" r="J37"/>
  <c i="1" r="AX64"/>
  <c i="10" r="BI213"/>
  <c r="BH213"/>
  <c r="BG213"/>
  <c r="BF213"/>
  <c r="T213"/>
  <c r="R213"/>
  <c r="P213"/>
  <c r="BK213"/>
  <c r="J213"/>
  <c r="BE213"/>
  <c r="BI211"/>
  <c r="BH211"/>
  <c r="BG211"/>
  <c r="BF211"/>
  <c r="T211"/>
  <c r="T210"/>
  <c r="T209"/>
  <c r="R211"/>
  <c r="R210"/>
  <c r="R209"/>
  <c r="P211"/>
  <c r="P210"/>
  <c r="P209"/>
  <c r="BK211"/>
  <c r="BK210"/>
  <c r="J210"/>
  <c r="BK209"/>
  <c r="J209"/>
  <c r="J211"/>
  <c r="BE211"/>
  <c r="J73"/>
  <c r="J72"/>
  <c r="BI207"/>
  <c r="BH207"/>
  <c r="BG207"/>
  <c r="BF207"/>
  <c r="T207"/>
  <c r="T206"/>
  <c r="R207"/>
  <c r="R206"/>
  <c r="P207"/>
  <c r="P206"/>
  <c r="BK207"/>
  <c r="BK206"/>
  <c r="J206"/>
  <c r="J207"/>
  <c r="BE207"/>
  <c r="J71"/>
  <c r="BI203"/>
  <c r="BH203"/>
  <c r="BG203"/>
  <c r="BF203"/>
  <c r="T203"/>
  <c r="R203"/>
  <c r="P203"/>
  <c r="BK203"/>
  <c r="J203"/>
  <c r="BE203"/>
  <c r="BI202"/>
  <c r="BH202"/>
  <c r="BG202"/>
  <c r="BF202"/>
  <c r="T202"/>
  <c r="T201"/>
  <c r="R202"/>
  <c r="R201"/>
  <c r="P202"/>
  <c r="P201"/>
  <c r="BK202"/>
  <c r="BK201"/>
  <c r="J201"/>
  <c r="J202"/>
  <c r="BE202"/>
  <c r="J70"/>
  <c r="BI200"/>
  <c r="BH200"/>
  <c r="BG200"/>
  <c r="BF200"/>
  <c r="T200"/>
  <c r="R200"/>
  <c r="P200"/>
  <c r="BK200"/>
  <c r="J200"/>
  <c r="BE200"/>
  <c r="BI197"/>
  <c r="BH197"/>
  <c r="BG197"/>
  <c r="BF197"/>
  <c r="T197"/>
  <c r="R197"/>
  <c r="P197"/>
  <c r="BK197"/>
  <c r="J197"/>
  <c r="BE197"/>
  <c r="BI194"/>
  <c r="BH194"/>
  <c r="BG194"/>
  <c r="BF194"/>
  <c r="T194"/>
  <c r="R194"/>
  <c r="P194"/>
  <c r="BK194"/>
  <c r="J194"/>
  <c r="BE194"/>
  <c r="BI190"/>
  <c r="BH190"/>
  <c r="BG190"/>
  <c r="BF190"/>
  <c r="T190"/>
  <c r="R190"/>
  <c r="P190"/>
  <c r="BK190"/>
  <c r="J190"/>
  <c r="BE190"/>
  <c r="BI189"/>
  <c r="BH189"/>
  <c r="BG189"/>
  <c r="BF189"/>
  <c r="T189"/>
  <c r="R189"/>
  <c r="P189"/>
  <c r="BK189"/>
  <c r="J189"/>
  <c r="BE189"/>
  <c r="BI186"/>
  <c r="BH186"/>
  <c r="BG186"/>
  <c r="BF186"/>
  <c r="T186"/>
  <c r="R186"/>
  <c r="P186"/>
  <c r="BK186"/>
  <c r="J186"/>
  <c r="BE186"/>
  <c r="BI185"/>
  <c r="BH185"/>
  <c r="BG185"/>
  <c r="BF185"/>
  <c r="T185"/>
  <c r="R185"/>
  <c r="P185"/>
  <c r="BK185"/>
  <c r="J185"/>
  <c r="BE185"/>
  <c r="BI182"/>
  <c r="BH182"/>
  <c r="BG182"/>
  <c r="BF182"/>
  <c r="T182"/>
  <c r="T181"/>
  <c r="R182"/>
  <c r="R181"/>
  <c r="P182"/>
  <c r="P181"/>
  <c r="BK182"/>
  <c r="BK181"/>
  <c r="J181"/>
  <c r="J182"/>
  <c r="BE182"/>
  <c r="J69"/>
  <c r="BI179"/>
  <c r="BH179"/>
  <c r="BG179"/>
  <c r="BF179"/>
  <c r="T179"/>
  <c r="R179"/>
  <c r="P179"/>
  <c r="BK179"/>
  <c r="J179"/>
  <c r="BE179"/>
  <c r="BI177"/>
  <c r="BH177"/>
  <c r="BG177"/>
  <c r="BF177"/>
  <c r="T177"/>
  <c r="R177"/>
  <c r="P177"/>
  <c r="BK177"/>
  <c r="J177"/>
  <c r="BE177"/>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2"/>
  <c r="BH152"/>
  <c r="BG152"/>
  <c r="BF152"/>
  <c r="T152"/>
  <c r="R152"/>
  <c r="P152"/>
  <c r="BK152"/>
  <c r="J152"/>
  <c r="BE152"/>
  <c r="BI150"/>
  <c r="BH150"/>
  <c r="BG150"/>
  <c r="BF150"/>
  <c r="T150"/>
  <c r="R150"/>
  <c r="P150"/>
  <c r="BK150"/>
  <c r="J150"/>
  <c r="BE150"/>
  <c r="BI149"/>
  <c r="BH149"/>
  <c r="BG149"/>
  <c r="BF149"/>
  <c r="T149"/>
  <c r="R149"/>
  <c r="P149"/>
  <c r="BK149"/>
  <c r="J149"/>
  <c r="BE149"/>
  <c r="BI147"/>
  <c r="BH147"/>
  <c r="BG147"/>
  <c r="BF147"/>
  <c r="T147"/>
  <c r="R147"/>
  <c r="P147"/>
  <c r="BK147"/>
  <c r="J147"/>
  <c r="BE147"/>
  <c r="BI144"/>
  <c r="BH144"/>
  <c r="BG144"/>
  <c r="BF144"/>
  <c r="T144"/>
  <c r="T143"/>
  <c r="R144"/>
  <c r="R143"/>
  <c r="P144"/>
  <c r="P143"/>
  <c r="BK144"/>
  <c r="BK143"/>
  <c r="J143"/>
  <c r="J144"/>
  <c r="BE144"/>
  <c r="J68"/>
  <c r="BI141"/>
  <c r="BH141"/>
  <c r="BG141"/>
  <c r="BF141"/>
  <c r="T141"/>
  <c r="R141"/>
  <c r="P141"/>
  <c r="BK141"/>
  <c r="J141"/>
  <c r="BE141"/>
  <c r="BI138"/>
  <c r="BH138"/>
  <c r="BG138"/>
  <c r="BF138"/>
  <c r="T138"/>
  <c r="T137"/>
  <c r="R138"/>
  <c r="R137"/>
  <c r="P138"/>
  <c r="P137"/>
  <c r="BK138"/>
  <c r="BK137"/>
  <c r="J137"/>
  <c r="J138"/>
  <c r="BE138"/>
  <c r="J67"/>
  <c r="BI134"/>
  <c r="BH134"/>
  <c r="BG134"/>
  <c r="BF134"/>
  <c r="T134"/>
  <c r="R134"/>
  <c r="P134"/>
  <c r="BK134"/>
  <c r="J134"/>
  <c r="BE134"/>
  <c r="BI131"/>
  <c r="BH131"/>
  <c r="BG131"/>
  <c r="BF131"/>
  <c r="T131"/>
  <c r="R131"/>
  <c r="P131"/>
  <c r="BK131"/>
  <c r="J131"/>
  <c r="BE131"/>
  <c r="BI127"/>
  <c r="BH127"/>
  <c r="BG127"/>
  <c r="BF127"/>
  <c r="T127"/>
  <c r="R127"/>
  <c r="P127"/>
  <c r="BK127"/>
  <c r="J127"/>
  <c r="BE127"/>
  <c r="BI121"/>
  <c r="BH121"/>
  <c r="BG121"/>
  <c r="BF121"/>
  <c r="T121"/>
  <c r="R121"/>
  <c r="P121"/>
  <c r="BK121"/>
  <c r="J121"/>
  <c r="BE121"/>
  <c r="BI119"/>
  <c r="BH119"/>
  <c r="BG119"/>
  <c r="BF119"/>
  <c r="T119"/>
  <c r="T118"/>
  <c r="R119"/>
  <c r="R118"/>
  <c r="P119"/>
  <c r="P118"/>
  <c r="BK119"/>
  <c r="BK118"/>
  <c r="J118"/>
  <c r="J119"/>
  <c r="BE119"/>
  <c r="J66"/>
  <c r="BI113"/>
  <c r="BH113"/>
  <c r="BG113"/>
  <c r="BF113"/>
  <c r="T113"/>
  <c r="R113"/>
  <c r="P113"/>
  <c r="BK113"/>
  <c r="J113"/>
  <c r="BE113"/>
  <c r="BI108"/>
  <c r="BH108"/>
  <c r="BG108"/>
  <c r="BF108"/>
  <c r="T108"/>
  <c r="R108"/>
  <c r="P108"/>
  <c r="BK108"/>
  <c r="J108"/>
  <c r="BE108"/>
  <c r="BI102"/>
  <c r="BH102"/>
  <c r="BG102"/>
  <c r="BF102"/>
  <c r="T102"/>
  <c r="R102"/>
  <c r="P102"/>
  <c r="BK102"/>
  <c r="J102"/>
  <c r="BE102"/>
  <c r="BI98"/>
  <c r="F39"/>
  <c i="1" r="BD64"/>
  <c i="10" r="BH98"/>
  <c r="F38"/>
  <c i="1" r="BC64"/>
  <c i="10" r="BG98"/>
  <c r="F37"/>
  <c i="1" r="BB64"/>
  <c i="10" r="BF98"/>
  <c r="J36"/>
  <c i="1" r="AW64"/>
  <c i="10" r="F36"/>
  <c i="1" r="BA64"/>
  <c i="10" r="T98"/>
  <c r="T97"/>
  <c r="T96"/>
  <c r="T95"/>
  <c r="R98"/>
  <c r="R97"/>
  <c r="R96"/>
  <c r="R95"/>
  <c r="P98"/>
  <c r="P97"/>
  <c r="P96"/>
  <c r="P95"/>
  <c i="1" r="AU64"/>
  <c i="10" r="BK98"/>
  <c r="BK97"/>
  <c r="J97"/>
  <c r="BK96"/>
  <c r="J96"/>
  <c r="BK95"/>
  <c r="J95"/>
  <c r="J63"/>
  <c r="J32"/>
  <c i="1" r="AG64"/>
  <c i="10" r="J98"/>
  <c r="BE98"/>
  <c r="J35"/>
  <c i="1" r="AV64"/>
  <c i="10" r="F35"/>
  <c i="1" r="AZ64"/>
  <c i="10" r="J65"/>
  <c r="J64"/>
  <c r="J92"/>
  <c r="J91"/>
  <c r="F91"/>
  <c r="F89"/>
  <c r="E87"/>
  <c r="J59"/>
  <c r="J58"/>
  <c r="F58"/>
  <c r="F56"/>
  <c r="E54"/>
  <c r="J41"/>
  <c r="J20"/>
  <c r="E20"/>
  <c r="F92"/>
  <c r="F59"/>
  <c r="J19"/>
  <c r="J14"/>
  <c r="J89"/>
  <c r="J56"/>
  <c r="E7"/>
  <c r="E83"/>
  <c r="E50"/>
  <c i="9" r="J39"/>
  <c r="J38"/>
  <c i="1" r="AY63"/>
  <c i="9" r="J37"/>
  <c i="1" r="AX63"/>
  <c i="9" r="BI146"/>
  <c r="BH146"/>
  <c r="BG146"/>
  <c r="BF146"/>
  <c r="T146"/>
  <c r="R146"/>
  <c r="P146"/>
  <c r="BK146"/>
  <c r="J146"/>
  <c r="BE146"/>
  <c r="BI144"/>
  <c r="BH144"/>
  <c r="BG144"/>
  <c r="BF144"/>
  <c r="T144"/>
  <c r="T143"/>
  <c r="R144"/>
  <c r="R143"/>
  <c r="P144"/>
  <c r="P143"/>
  <c r="BK144"/>
  <c r="BK143"/>
  <c r="J143"/>
  <c r="J144"/>
  <c r="BE144"/>
  <c r="J71"/>
  <c r="BI141"/>
  <c r="BH141"/>
  <c r="BG141"/>
  <c r="BF141"/>
  <c r="T141"/>
  <c r="R141"/>
  <c r="P141"/>
  <c r="BK141"/>
  <c r="J141"/>
  <c r="BE141"/>
  <c r="BI139"/>
  <c r="BH139"/>
  <c r="BG139"/>
  <c r="BF139"/>
  <c r="T139"/>
  <c r="R139"/>
  <c r="P139"/>
  <c r="BK139"/>
  <c r="J139"/>
  <c r="BE139"/>
  <c r="BI136"/>
  <c r="BH136"/>
  <c r="BG136"/>
  <c r="BF136"/>
  <c r="T136"/>
  <c r="T135"/>
  <c r="T134"/>
  <c r="R136"/>
  <c r="R135"/>
  <c r="R134"/>
  <c r="P136"/>
  <c r="P135"/>
  <c r="P134"/>
  <c r="BK136"/>
  <c r="BK135"/>
  <c r="J135"/>
  <c r="BK134"/>
  <c r="J134"/>
  <c r="J136"/>
  <c r="BE136"/>
  <c r="J70"/>
  <c r="J69"/>
  <c r="BI132"/>
  <c r="BH132"/>
  <c r="BG132"/>
  <c r="BF132"/>
  <c r="T132"/>
  <c r="T131"/>
  <c r="R132"/>
  <c r="R131"/>
  <c r="P132"/>
  <c r="P131"/>
  <c r="BK132"/>
  <c r="BK131"/>
  <c r="J131"/>
  <c r="J132"/>
  <c r="BE132"/>
  <c r="J68"/>
  <c r="BI129"/>
  <c r="BH129"/>
  <c r="BG129"/>
  <c r="BF129"/>
  <c r="T129"/>
  <c r="T128"/>
  <c r="R129"/>
  <c r="R128"/>
  <c r="P129"/>
  <c r="P128"/>
  <c r="BK129"/>
  <c r="BK128"/>
  <c r="J128"/>
  <c r="J129"/>
  <c r="BE129"/>
  <c r="J67"/>
  <c r="BI124"/>
  <c r="BH124"/>
  <c r="BG124"/>
  <c r="BF124"/>
  <c r="T124"/>
  <c r="R124"/>
  <c r="P124"/>
  <c r="BK124"/>
  <c r="J124"/>
  <c r="BE124"/>
  <c r="BI122"/>
  <c r="BH122"/>
  <c r="BG122"/>
  <c r="BF122"/>
  <c r="T122"/>
  <c r="R122"/>
  <c r="P122"/>
  <c r="BK122"/>
  <c r="J122"/>
  <c r="BE122"/>
  <c r="BI117"/>
  <c r="BH117"/>
  <c r="BG117"/>
  <c r="BF117"/>
  <c r="T117"/>
  <c r="R117"/>
  <c r="P117"/>
  <c r="BK117"/>
  <c r="J117"/>
  <c r="BE117"/>
  <c r="BI114"/>
  <c r="BH114"/>
  <c r="BG114"/>
  <c r="BF114"/>
  <c r="T114"/>
  <c r="R114"/>
  <c r="P114"/>
  <c r="BK114"/>
  <c r="J114"/>
  <c r="BE114"/>
  <c r="BI111"/>
  <c r="BH111"/>
  <c r="BG111"/>
  <c r="BF111"/>
  <c r="T111"/>
  <c r="R111"/>
  <c r="P111"/>
  <c r="BK111"/>
  <c r="J111"/>
  <c r="BE111"/>
  <c r="BI108"/>
  <c r="BH108"/>
  <c r="BG108"/>
  <c r="BF108"/>
  <c r="T108"/>
  <c r="T107"/>
  <c r="R108"/>
  <c r="R107"/>
  <c r="P108"/>
  <c r="P107"/>
  <c r="BK108"/>
  <c r="BK107"/>
  <c r="J107"/>
  <c r="J108"/>
  <c r="BE108"/>
  <c r="J66"/>
  <c r="BI104"/>
  <c r="BH104"/>
  <c r="BG104"/>
  <c r="BF104"/>
  <c r="T104"/>
  <c r="R104"/>
  <c r="P104"/>
  <c r="BK104"/>
  <c r="J104"/>
  <c r="BE104"/>
  <c r="BI99"/>
  <c r="BH99"/>
  <c r="BG99"/>
  <c r="BF99"/>
  <c r="T99"/>
  <c r="R99"/>
  <c r="P99"/>
  <c r="BK99"/>
  <c r="J99"/>
  <c r="BE99"/>
  <c r="BI96"/>
  <c r="F39"/>
  <c i="1" r="BD63"/>
  <c i="9" r="BH96"/>
  <c r="F38"/>
  <c i="1" r="BC63"/>
  <c i="9" r="BG96"/>
  <c r="F37"/>
  <c i="1" r="BB63"/>
  <c i="9" r="BF96"/>
  <c r="J36"/>
  <c i="1" r="AW63"/>
  <c i="9" r="F36"/>
  <c i="1" r="BA63"/>
  <c i="9" r="T96"/>
  <c r="T95"/>
  <c r="T94"/>
  <c r="T93"/>
  <c r="R96"/>
  <c r="R95"/>
  <c r="R94"/>
  <c r="R93"/>
  <c r="P96"/>
  <c r="P95"/>
  <c r="P94"/>
  <c r="P93"/>
  <c i="1" r="AU63"/>
  <c i="9" r="BK96"/>
  <c r="BK95"/>
  <c r="J95"/>
  <c r="BK94"/>
  <c r="J94"/>
  <c r="BK93"/>
  <c r="J93"/>
  <c r="J63"/>
  <c r="J32"/>
  <c i="1" r="AG63"/>
  <c i="9" r="J96"/>
  <c r="BE96"/>
  <c r="J35"/>
  <c i="1" r="AV63"/>
  <c i="9" r="F35"/>
  <c i="1" r="AZ63"/>
  <c i="9" r="J65"/>
  <c r="J64"/>
  <c r="J90"/>
  <c r="J89"/>
  <c r="F89"/>
  <c r="F87"/>
  <c r="E85"/>
  <c r="J59"/>
  <c r="J58"/>
  <c r="F58"/>
  <c r="F56"/>
  <c r="E54"/>
  <c r="J41"/>
  <c r="J20"/>
  <c r="E20"/>
  <c r="F90"/>
  <c r="F59"/>
  <c r="J19"/>
  <c r="J14"/>
  <c r="J87"/>
  <c r="J56"/>
  <c r="E7"/>
  <c r="E81"/>
  <c r="E50"/>
  <c i="8" r="J39"/>
  <c r="J38"/>
  <c i="1" r="AY62"/>
  <c i="8" r="J37"/>
  <c i="1" r="AX62"/>
  <c i="8" r="BI154"/>
  <c r="BH154"/>
  <c r="BG154"/>
  <c r="BF154"/>
  <c r="T154"/>
  <c r="T153"/>
  <c r="R154"/>
  <c r="R153"/>
  <c r="P154"/>
  <c r="P153"/>
  <c r="BK154"/>
  <c r="BK153"/>
  <c r="J153"/>
  <c r="J154"/>
  <c r="BE154"/>
  <c r="J69"/>
  <c r="BI150"/>
  <c r="BH150"/>
  <c r="BG150"/>
  <c r="BF150"/>
  <c r="T150"/>
  <c r="R150"/>
  <c r="P150"/>
  <c r="BK150"/>
  <c r="J150"/>
  <c r="BE150"/>
  <c r="BI146"/>
  <c r="BH146"/>
  <c r="BG146"/>
  <c r="BF146"/>
  <c r="T146"/>
  <c r="R146"/>
  <c r="P146"/>
  <c r="BK146"/>
  <c r="J146"/>
  <c r="BE146"/>
  <c r="BI145"/>
  <c r="BH145"/>
  <c r="BG145"/>
  <c r="BF145"/>
  <c r="T145"/>
  <c r="R145"/>
  <c r="P145"/>
  <c r="BK145"/>
  <c r="J145"/>
  <c r="BE145"/>
  <c r="BI140"/>
  <c r="BH140"/>
  <c r="BG140"/>
  <c r="BF140"/>
  <c r="T140"/>
  <c r="R140"/>
  <c r="P140"/>
  <c r="BK140"/>
  <c r="J140"/>
  <c r="BE140"/>
  <c r="BI139"/>
  <c r="BH139"/>
  <c r="BG139"/>
  <c r="BF139"/>
  <c r="T139"/>
  <c r="R139"/>
  <c r="P139"/>
  <c r="BK139"/>
  <c r="J139"/>
  <c r="BE139"/>
  <c r="BI134"/>
  <c r="BH134"/>
  <c r="BG134"/>
  <c r="BF134"/>
  <c r="T134"/>
  <c r="T133"/>
  <c r="R134"/>
  <c r="R133"/>
  <c r="P134"/>
  <c r="P133"/>
  <c r="BK134"/>
  <c r="BK133"/>
  <c r="J133"/>
  <c r="J134"/>
  <c r="BE134"/>
  <c r="J68"/>
  <c r="BI131"/>
  <c r="BH131"/>
  <c r="BG131"/>
  <c r="BF131"/>
  <c r="T131"/>
  <c r="R131"/>
  <c r="P131"/>
  <c r="BK131"/>
  <c r="J131"/>
  <c r="BE131"/>
  <c r="BI128"/>
  <c r="BH128"/>
  <c r="BG128"/>
  <c r="BF128"/>
  <c r="T128"/>
  <c r="R128"/>
  <c r="P128"/>
  <c r="BK128"/>
  <c r="J128"/>
  <c r="BE128"/>
  <c r="BI126"/>
  <c r="BH126"/>
  <c r="BG126"/>
  <c r="BF126"/>
  <c r="T126"/>
  <c r="R126"/>
  <c r="P126"/>
  <c r="BK126"/>
  <c r="J126"/>
  <c r="BE126"/>
  <c r="BI124"/>
  <c r="BH124"/>
  <c r="BG124"/>
  <c r="BF124"/>
  <c r="T124"/>
  <c r="R124"/>
  <c r="P124"/>
  <c r="BK124"/>
  <c r="J124"/>
  <c r="BE124"/>
  <c r="BI123"/>
  <c r="BH123"/>
  <c r="BG123"/>
  <c r="BF123"/>
  <c r="T123"/>
  <c r="R123"/>
  <c r="P123"/>
  <c r="BK123"/>
  <c r="J123"/>
  <c r="BE123"/>
  <c r="BI121"/>
  <c r="BH121"/>
  <c r="BG121"/>
  <c r="BF121"/>
  <c r="T121"/>
  <c r="R121"/>
  <c r="P121"/>
  <c r="BK121"/>
  <c r="J121"/>
  <c r="BE121"/>
  <c r="BI120"/>
  <c r="BH120"/>
  <c r="BG120"/>
  <c r="BF120"/>
  <c r="T120"/>
  <c r="R120"/>
  <c r="P120"/>
  <c r="BK120"/>
  <c r="J120"/>
  <c r="BE120"/>
  <c r="BI118"/>
  <c r="BH118"/>
  <c r="BG118"/>
  <c r="BF118"/>
  <c r="T118"/>
  <c r="R118"/>
  <c r="P118"/>
  <c r="BK118"/>
  <c r="J118"/>
  <c r="BE118"/>
  <c r="BI117"/>
  <c r="BH117"/>
  <c r="BG117"/>
  <c r="BF117"/>
  <c r="T117"/>
  <c r="R117"/>
  <c r="P117"/>
  <c r="BK117"/>
  <c r="J117"/>
  <c r="BE117"/>
  <c r="BI116"/>
  <c r="BH116"/>
  <c r="BG116"/>
  <c r="BF116"/>
  <c r="T116"/>
  <c r="R116"/>
  <c r="P116"/>
  <c r="BK116"/>
  <c r="J116"/>
  <c r="BE116"/>
  <c r="BI114"/>
  <c r="BH114"/>
  <c r="BG114"/>
  <c r="BF114"/>
  <c r="T114"/>
  <c r="T113"/>
  <c r="R114"/>
  <c r="R113"/>
  <c r="P114"/>
  <c r="P113"/>
  <c r="BK114"/>
  <c r="BK113"/>
  <c r="J113"/>
  <c r="J114"/>
  <c r="BE114"/>
  <c r="J67"/>
  <c r="BI109"/>
  <c r="BH109"/>
  <c r="BG109"/>
  <c r="BF109"/>
  <c r="T109"/>
  <c r="T108"/>
  <c r="R109"/>
  <c r="R108"/>
  <c r="P109"/>
  <c r="P108"/>
  <c r="BK109"/>
  <c r="BK108"/>
  <c r="J108"/>
  <c r="J109"/>
  <c r="BE109"/>
  <c r="J66"/>
  <c r="BI105"/>
  <c r="BH105"/>
  <c r="BG105"/>
  <c r="BF105"/>
  <c r="T105"/>
  <c r="R105"/>
  <c r="P105"/>
  <c r="BK105"/>
  <c r="J105"/>
  <c r="BE105"/>
  <c r="BI100"/>
  <c r="BH100"/>
  <c r="BG100"/>
  <c r="BF100"/>
  <c r="T100"/>
  <c r="R100"/>
  <c r="P100"/>
  <c r="BK100"/>
  <c r="J100"/>
  <c r="BE100"/>
  <c r="BI94"/>
  <c r="F39"/>
  <c i="1" r="BD62"/>
  <c i="8" r="BH94"/>
  <c r="F38"/>
  <c i="1" r="BC62"/>
  <c i="8" r="BG94"/>
  <c r="F37"/>
  <c i="1" r="BB62"/>
  <c i="8" r="BF94"/>
  <c r="J36"/>
  <c i="1" r="AW62"/>
  <c i="8" r="F36"/>
  <c i="1" r="BA62"/>
  <c i="8" r="T94"/>
  <c r="T93"/>
  <c r="T92"/>
  <c r="T91"/>
  <c r="R94"/>
  <c r="R93"/>
  <c r="R92"/>
  <c r="R91"/>
  <c r="P94"/>
  <c r="P93"/>
  <c r="P92"/>
  <c r="P91"/>
  <c i="1" r="AU62"/>
  <c i="8" r="BK94"/>
  <c r="BK93"/>
  <c r="J93"/>
  <c r="BK92"/>
  <c r="J92"/>
  <c r="BK91"/>
  <c r="J91"/>
  <c r="J63"/>
  <c r="J32"/>
  <c i="1" r="AG62"/>
  <c i="8" r="J94"/>
  <c r="BE94"/>
  <c r="J35"/>
  <c i="1" r="AV62"/>
  <c i="8" r="F35"/>
  <c i="1" r="AZ62"/>
  <c i="8" r="J65"/>
  <c r="J64"/>
  <c r="J88"/>
  <c r="J87"/>
  <c r="F87"/>
  <c r="F85"/>
  <c r="E83"/>
  <c r="J59"/>
  <c r="J58"/>
  <c r="F58"/>
  <c r="F56"/>
  <c r="E54"/>
  <c r="J41"/>
  <c r="J20"/>
  <c r="E20"/>
  <c r="F88"/>
  <c r="F59"/>
  <c r="J19"/>
  <c r="J14"/>
  <c r="J85"/>
  <c r="J56"/>
  <c r="E7"/>
  <c r="E79"/>
  <c r="E50"/>
  <c i="7" r="J39"/>
  <c r="J38"/>
  <c i="1" r="AY61"/>
  <c i="7" r="J37"/>
  <c i="1" r="AX61"/>
  <c i="7" r="BI569"/>
  <c r="BH569"/>
  <c r="BG569"/>
  <c r="BF569"/>
  <c r="T569"/>
  <c r="R569"/>
  <c r="P569"/>
  <c r="BK569"/>
  <c r="J569"/>
  <c r="BE569"/>
  <c r="BI568"/>
  <c r="BH568"/>
  <c r="BG568"/>
  <c r="BF568"/>
  <c r="T568"/>
  <c r="T567"/>
  <c r="R568"/>
  <c r="R567"/>
  <c r="P568"/>
  <c r="P567"/>
  <c r="BK568"/>
  <c r="BK567"/>
  <c r="J567"/>
  <c r="J568"/>
  <c r="BE568"/>
  <c r="J88"/>
  <c r="BI563"/>
  <c r="BH563"/>
  <c r="BG563"/>
  <c r="BF563"/>
  <c r="T563"/>
  <c r="R563"/>
  <c r="P563"/>
  <c r="BK563"/>
  <c r="J563"/>
  <c r="BE563"/>
  <c r="BI552"/>
  <c r="BH552"/>
  <c r="BG552"/>
  <c r="BF552"/>
  <c r="T552"/>
  <c r="T551"/>
  <c r="R552"/>
  <c r="R551"/>
  <c r="P552"/>
  <c r="P551"/>
  <c r="BK552"/>
  <c r="BK551"/>
  <c r="J551"/>
  <c r="J552"/>
  <c r="BE552"/>
  <c r="J87"/>
  <c r="BI549"/>
  <c r="BH549"/>
  <c r="BG549"/>
  <c r="BF549"/>
  <c r="T549"/>
  <c r="R549"/>
  <c r="P549"/>
  <c r="BK549"/>
  <c r="J549"/>
  <c r="BE549"/>
  <c r="BI547"/>
  <c r="BH547"/>
  <c r="BG547"/>
  <c r="BF547"/>
  <c r="T547"/>
  <c r="R547"/>
  <c r="P547"/>
  <c r="BK547"/>
  <c r="J547"/>
  <c r="BE547"/>
  <c r="BI542"/>
  <c r="BH542"/>
  <c r="BG542"/>
  <c r="BF542"/>
  <c r="T542"/>
  <c r="R542"/>
  <c r="P542"/>
  <c r="BK542"/>
  <c r="J542"/>
  <c r="BE542"/>
  <c r="BI540"/>
  <c r="BH540"/>
  <c r="BG540"/>
  <c r="BF540"/>
  <c r="T540"/>
  <c r="T539"/>
  <c r="R540"/>
  <c r="R539"/>
  <c r="P540"/>
  <c r="P539"/>
  <c r="BK540"/>
  <c r="BK539"/>
  <c r="J539"/>
  <c r="J540"/>
  <c r="BE540"/>
  <c r="J86"/>
  <c r="BI537"/>
  <c r="BH537"/>
  <c r="BG537"/>
  <c r="BF537"/>
  <c r="T537"/>
  <c r="R537"/>
  <c r="P537"/>
  <c r="BK537"/>
  <c r="J537"/>
  <c r="BE537"/>
  <c r="BI535"/>
  <c r="BH535"/>
  <c r="BG535"/>
  <c r="BF535"/>
  <c r="T535"/>
  <c r="R535"/>
  <c r="P535"/>
  <c r="BK535"/>
  <c r="J535"/>
  <c r="BE535"/>
  <c r="BI533"/>
  <c r="BH533"/>
  <c r="BG533"/>
  <c r="BF533"/>
  <c r="T533"/>
  <c r="T532"/>
  <c r="R533"/>
  <c r="R532"/>
  <c r="P533"/>
  <c r="P532"/>
  <c r="BK533"/>
  <c r="BK532"/>
  <c r="J532"/>
  <c r="J533"/>
  <c r="BE533"/>
  <c r="J85"/>
  <c r="BI530"/>
  <c r="BH530"/>
  <c r="BG530"/>
  <c r="BF530"/>
  <c r="T530"/>
  <c r="R530"/>
  <c r="P530"/>
  <c r="BK530"/>
  <c r="J530"/>
  <c r="BE530"/>
  <c r="BI528"/>
  <c r="BH528"/>
  <c r="BG528"/>
  <c r="BF528"/>
  <c r="T528"/>
  <c r="R528"/>
  <c r="P528"/>
  <c r="BK528"/>
  <c r="J528"/>
  <c r="BE528"/>
  <c r="BI526"/>
  <c r="BH526"/>
  <c r="BG526"/>
  <c r="BF526"/>
  <c r="T526"/>
  <c r="R526"/>
  <c r="P526"/>
  <c r="BK526"/>
  <c r="J526"/>
  <c r="BE526"/>
  <c r="BI524"/>
  <c r="BH524"/>
  <c r="BG524"/>
  <c r="BF524"/>
  <c r="T524"/>
  <c r="R524"/>
  <c r="P524"/>
  <c r="BK524"/>
  <c r="J524"/>
  <c r="BE524"/>
  <c r="BI519"/>
  <c r="BH519"/>
  <c r="BG519"/>
  <c r="BF519"/>
  <c r="T519"/>
  <c r="R519"/>
  <c r="P519"/>
  <c r="BK519"/>
  <c r="J519"/>
  <c r="BE519"/>
  <c r="BI517"/>
  <c r="BH517"/>
  <c r="BG517"/>
  <c r="BF517"/>
  <c r="T517"/>
  <c r="T516"/>
  <c r="R517"/>
  <c r="R516"/>
  <c r="P517"/>
  <c r="P516"/>
  <c r="BK517"/>
  <c r="BK516"/>
  <c r="J516"/>
  <c r="J517"/>
  <c r="BE517"/>
  <c r="J84"/>
  <c r="BI514"/>
  <c r="BH514"/>
  <c r="BG514"/>
  <c r="BF514"/>
  <c r="T514"/>
  <c r="R514"/>
  <c r="P514"/>
  <c r="BK514"/>
  <c r="J514"/>
  <c r="BE514"/>
  <c r="BI512"/>
  <c r="BH512"/>
  <c r="BG512"/>
  <c r="BF512"/>
  <c r="T512"/>
  <c r="R512"/>
  <c r="P512"/>
  <c r="BK512"/>
  <c r="J512"/>
  <c r="BE512"/>
  <c r="BI509"/>
  <c r="BH509"/>
  <c r="BG509"/>
  <c r="BF509"/>
  <c r="T509"/>
  <c r="T508"/>
  <c r="R509"/>
  <c r="R508"/>
  <c r="P509"/>
  <c r="P508"/>
  <c r="BK509"/>
  <c r="BK508"/>
  <c r="J508"/>
  <c r="J509"/>
  <c r="BE509"/>
  <c r="J83"/>
  <c r="BI506"/>
  <c r="BH506"/>
  <c r="BG506"/>
  <c r="BF506"/>
  <c r="T506"/>
  <c r="R506"/>
  <c r="P506"/>
  <c r="BK506"/>
  <c r="J506"/>
  <c r="BE506"/>
  <c r="BI504"/>
  <c r="BH504"/>
  <c r="BG504"/>
  <c r="BF504"/>
  <c r="T504"/>
  <c r="R504"/>
  <c r="P504"/>
  <c r="BK504"/>
  <c r="J504"/>
  <c r="BE504"/>
  <c r="BI502"/>
  <c r="BH502"/>
  <c r="BG502"/>
  <c r="BF502"/>
  <c r="T502"/>
  <c r="R502"/>
  <c r="P502"/>
  <c r="BK502"/>
  <c r="J502"/>
  <c r="BE502"/>
  <c r="BI501"/>
  <c r="BH501"/>
  <c r="BG501"/>
  <c r="BF501"/>
  <c r="T501"/>
  <c r="R501"/>
  <c r="P501"/>
  <c r="BK501"/>
  <c r="J501"/>
  <c r="BE501"/>
  <c r="BI499"/>
  <c r="BH499"/>
  <c r="BG499"/>
  <c r="BF499"/>
  <c r="T499"/>
  <c r="R499"/>
  <c r="P499"/>
  <c r="BK499"/>
  <c r="J499"/>
  <c r="BE499"/>
  <c r="BI498"/>
  <c r="BH498"/>
  <c r="BG498"/>
  <c r="BF498"/>
  <c r="T498"/>
  <c r="R498"/>
  <c r="P498"/>
  <c r="BK498"/>
  <c r="J498"/>
  <c r="BE498"/>
  <c r="BI497"/>
  <c r="BH497"/>
  <c r="BG497"/>
  <c r="BF497"/>
  <c r="T497"/>
  <c r="R497"/>
  <c r="P497"/>
  <c r="BK497"/>
  <c r="J497"/>
  <c r="BE497"/>
  <c r="BI492"/>
  <c r="BH492"/>
  <c r="BG492"/>
  <c r="BF492"/>
  <c r="T492"/>
  <c r="R492"/>
  <c r="P492"/>
  <c r="BK492"/>
  <c r="J492"/>
  <c r="BE492"/>
  <c r="BI490"/>
  <c r="BH490"/>
  <c r="BG490"/>
  <c r="BF490"/>
  <c r="T490"/>
  <c r="R490"/>
  <c r="P490"/>
  <c r="BK490"/>
  <c r="J490"/>
  <c r="BE490"/>
  <c r="BI487"/>
  <c r="BH487"/>
  <c r="BG487"/>
  <c r="BF487"/>
  <c r="T487"/>
  <c r="R487"/>
  <c r="P487"/>
  <c r="BK487"/>
  <c r="J487"/>
  <c r="BE487"/>
  <c r="BI486"/>
  <c r="BH486"/>
  <c r="BG486"/>
  <c r="BF486"/>
  <c r="T486"/>
  <c r="R486"/>
  <c r="P486"/>
  <c r="BK486"/>
  <c r="J486"/>
  <c r="BE486"/>
  <c r="BI484"/>
  <c r="BH484"/>
  <c r="BG484"/>
  <c r="BF484"/>
  <c r="T484"/>
  <c r="T483"/>
  <c r="R484"/>
  <c r="R483"/>
  <c r="P484"/>
  <c r="P483"/>
  <c r="BK484"/>
  <c r="BK483"/>
  <c r="J483"/>
  <c r="J484"/>
  <c r="BE484"/>
  <c r="J82"/>
  <c r="BI481"/>
  <c r="BH481"/>
  <c r="BG481"/>
  <c r="BF481"/>
  <c r="T481"/>
  <c r="R481"/>
  <c r="P481"/>
  <c r="BK481"/>
  <c r="J481"/>
  <c r="BE481"/>
  <c r="BI479"/>
  <c r="BH479"/>
  <c r="BG479"/>
  <c r="BF479"/>
  <c r="T479"/>
  <c r="R479"/>
  <c r="P479"/>
  <c r="BK479"/>
  <c r="J479"/>
  <c r="BE479"/>
  <c r="BI476"/>
  <c r="BH476"/>
  <c r="BG476"/>
  <c r="BF476"/>
  <c r="T476"/>
  <c r="R476"/>
  <c r="P476"/>
  <c r="BK476"/>
  <c r="J476"/>
  <c r="BE476"/>
  <c r="BI475"/>
  <c r="BH475"/>
  <c r="BG475"/>
  <c r="BF475"/>
  <c r="T475"/>
  <c r="R475"/>
  <c r="P475"/>
  <c r="BK475"/>
  <c r="J475"/>
  <c r="BE475"/>
  <c r="BI473"/>
  <c r="BH473"/>
  <c r="BG473"/>
  <c r="BF473"/>
  <c r="T473"/>
  <c r="R473"/>
  <c r="P473"/>
  <c r="BK473"/>
  <c r="J473"/>
  <c r="BE473"/>
  <c r="BI472"/>
  <c r="BH472"/>
  <c r="BG472"/>
  <c r="BF472"/>
  <c r="T472"/>
  <c r="R472"/>
  <c r="P472"/>
  <c r="BK472"/>
  <c r="J472"/>
  <c r="BE472"/>
  <c r="BI471"/>
  <c r="BH471"/>
  <c r="BG471"/>
  <c r="BF471"/>
  <c r="T471"/>
  <c r="R471"/>
  <c r="P471"/>
  <c r="BK471"/>
  <c r="J471"/>
  <c r="BE471"/>
  <c r="BI470"/>
  <c r="BH470"/>
  <c r="BG470"/>
  <c r="BF470"/>
  <c r="T470"/>
  <c r="R470"/>
  <c r="P470"/>
  <c r="BK470"/>
  <c r="J470"/>
  <c r="BE470"/>
  <c r="BI467"/>
  <c r="BH467"/>
  <c r="BG467"/>
  <c r="BF467"/>
  <c r="T467"/>
  <c r="R467"/>
  <c r="P467"/>
  <c r="BK467"/>
  <c r="J467"/>
  <c r="BE467"/>
  <c r="BI464"/>
  <c r="BH464"/>
  <c r="BG464"/>
  <c r="BF464"/>
  <c r="T464"/>
  <c r="R464"/>
  <c r="P464"/>
  <c r="BK464"/>
  <c r="J464"/>
  <c r="BE464"/>
  <c r="BI461"/>
  <c r="BH461"/>
  <c r="BG461"/>
  <c r="BF461"/>
  <c r="T461"/>
  <c r="T460"/>
  <c r="R461"/>
  <c r="R460"/>
  <c r="P461"/>
  <c r="P460"/>
  <c r="BK461"/>
  <c r="BK460"/>
  <c r="J460"/>
  <c r="J461"/>
  <c r="BE461"/>
  <c r="J81"/>
  <c r="BI458"/>
  <c r="BH458"/>
  <c r="BG458"/>
  <c r="BF458"/>
  <c r="T458"/>
  <c r="R458"/>
  <c r="P458"/>
  <c r="BK458"/>
  <c r="J458"/>
  <c r="BE458"/>
  <c r="BI456"/>
  <c r="BH456"/>
  <c r="BG456"/>
  <c r="BF456"/>
  <c r="T456"/>
  <c r="R456"/>
  <c r="P456"/>
  <c r="BK456"/>
  <c r="J456"/>
  <c r="BE456"/>
  <c r="BI455"/>
  <c r="BH455"/>
  <c r="BG455"/>
  <c r="BF455"/>
  <c r="T455"/>
  <c r="R455"/>
  <c r="P455"/>
  <c r="BK455"/>
  <c r="J455"/>
  <c r="BE455"/>
  <c r="BI453"/>
  <c r="BH453"/>
  <c r="BG453"/>
  <c r="BF453"/>
  <c r="T453"/>
  <c r="T452"/>
  <c r="R453"/>
  <c r="R452"/>
  <c r="P453"/>
  <c r="P452"/>
  <c r="BK453"/>
  <c r="BK452"/>
  <c r="J452"/>
  <c r="J453"/>
  <c r="BE453"/>
  <c r="J80"/>
  <c r="BI450"/>
  <c r="BH450"/>
  <c r="BG450"/>
  <c r="BF450"/>
  <c r="T450"/>
  <c r="R450"/>
  <c r="P450"/>
  <c r="BK450"/>
  <c r="J450"/>
  <c r="BE450"/>
  <c r="BI448"/>
  <c r="BH448"/>
  <c r="BG448"/>
  <c r="BF448"/>
  <c r="T448"/>
  <c r="R448"/>
  <c r="P448"/>
  <c r="BK448"/>
  <c r="J448"/>
  <c r="BE448"/>
  <c r="BI444"/>
  <c r="BH444"/>
  <c r="BG444"/>
  <c r="BF444"/>
  <c r="T444"/>
  <c r="R444"/>
  <c r="P444"/>
  <c r="BK444"/>
  <c r="J444"/>
  <c r="BE444"/>
  <c r="BI439"/>
  <c r="BH439"/>
  <c r="BG439"/>
  <c r="BF439"/>
  <c r="T439"/>
  <c r="R439"/>
  <c r="P439"/>
  <c r="BK439"/>
  <c r="J439"/>
  <c r="BE439"/>
  <c r="BI437"/>
  <c r="BH437"/>
  <c r="BG437"/>
  <c r="BF437"/>
  <c r="T437"/>
  <c r="R437"/>
  <c r="P437"/>
  <c r="BK437"/>
  <c r="J437"/>
  <c r="BE437"/>
  <c r="BI432"/>
  <c r="BH432"/>
  <c r="BG432"/>
  <c r="BF432"/>
  <c r="T432"/>
  <c r="R432"/>
  <c r="P432"/>
  <c r="BK432"/>
  <c r="J432"/>
  <c r="BE432"/>
  <c r="BI429"/>
  <c r="BH429"/>
  <c r="BG429"/>
  <c r="BF429"/>
  <c r="T429"/>
  <c r="R429"/>
  <c r="P429"/>
  <c r="BK429"/>
  <c r="J429"/>
  <c r="BE429"/>
  <c r="BI426"/>
  <c r="BH426"/>
  <c r="BG426"/>
  <c r="BF426"/>
  <c r="T426"/>
  <c r="R426"/>
  <c r="P426"/>
  <c r="BK426"/>
  <c r="J426"/>
  <c r="BE426"/>
  <c r="BI421"/>
  <c r="BH421"/>
  <c r="BG421"/>
  <c r="BF421"/>
  <c r="T421"/>
  <c r="R421"/>
  <c r="P421"/>
  <c r="BK421"/>
  <c r="J421"/>
  <c r="BE421"/>
  <c r="BI414"/>
  <c r="BH414"/>
  <c r="BG414"/>
  <c r="BF414"/>
  <c r="T414"/>
  <c r="R414"/>
  <c r="P414"/>
  <c r="BK414"/>
  <c r="J414"/>
  <c r="BE414"/>
  <c r="BI408"/>
  <c r="BH408"/>
  <c r="BG408"/>
  <c r="BF408"/>
  <c r="T408"/>
  <c r="R408"/>
  <c r="P408"/>
  <c r="BK408"/>
  <c r="J408"/>
  <c r="BE408"/>
  <c r="BI397"/>
  <c r="BH397"/>
  <c r="BG397"/>
  <c r="BF397"/>
  <c r="T397"/>
  <c r="R397"/>
  <c r="P397"/>
  <c r="BK397"/>
  <c r="J397"/>
  <c r="BE397"/>
  <c r="BI392"/>
  <c r="BH392"/>
  <c r="BG392"/>
  <c r="BF392"/>
  <c r="T392"/>
  <c r="T391"/>
  <c r="R392"/>
  <c r="R391"/>
  <c r="P392"/>
  <c r="P391"/>
  <c r="BK392"/>
  <c r="BK391"/>
  <c r="J391"/>
  <c r="J392"/>
  <c r="BE392"/>
  <c r="J79"/>
  <c r="BI389"/>
  <c r="BH389"/>
  <c r="BG389"/>
  <c r="BF389"/>
  <c r="T389"/>
  <c r="R389"/>
  <c r="P389"/>
  <c r="BK389"/>
  <c r="J389"/>
  <c r="BE389"/>
  <c r="BI388"/>
  <c r="BH388"/>
  <c r="BG388"/>
  <c r="BF388"/>
  <c r="T388"/>
  <c r="R388"/>
  <c r="P388"/>
  <c r="BK388"/>
  <c r="J388"/>
  <c r="BE388"/>
  <c r="BI386"/>
  <c r="BH386"/>
  <c r="BG386"/>
  <c r="BF386"/>
  <c r="T386"/>
  <c r="R386"/>
  <c r="P386"/>
  <c r="BK386"/>
  <c r="J386"/>
  <c r="BE386"/>
  <c r="BI383"/>
  <c r="BH383"/>
  <c r="BG383"/>
  <c r="BF383"/>
  <c r="T383"/>
  <c r="R383"/>
  <c r="P383"/>
  <c r="BK383"/>
  <c r="J383"/>
  <c r="BE383"/>
  <c r="BI380"/>
  <c r="BH380"/>
  <c r="BG380"/>
  <c r="BF380"/>
  <c r="T380"/>
  <c r="R380"/>
  <c r="P380"/>
  <c r="BK380"/>
  <c r="J380"/>
  <c r="BE380"/>
  <c r="BI377"/>
  <c r="BH377"/>
  <c r="BG377"/>
  <c r="BF377"/>
  <c r="T377"/>
  <c r="R377"/>
  <c r="P377"/>
  <c r="BK377"/>
  <c r="J377"/>
  <c r="BE377"/>
  <c r="BI375"/>
  <c r="BH375"/>
  <c r="BG375"/>
  <c r="BF375"/>
  <c r="T375"/>
  <c r="R375"/>
  <c r="P375"/>
  <c r="BK375"/>
  <c r="J375"/>
  <c r="BE375"/>
  <c r="BI373"/>
  <c r="BH373"/>
  <c r="BG373"/>
  <c r="BF373"/>
  <c r="T373"/>
  <c r="R373"/>
  <c r="P373"/>
  <c r="BK373"/>
  <c r="J373"/>
  <c r="BE373"/>
  <c r="BI371"/>
  <c r="BH371"/>
  <c r="BG371"/>
  <c r="BF371"/>
  <c r="T371"/>
  <c r="R371"/>
  <c r="P371"/>
  <c r="BK371"/>
  <c r="J371"/>
  <c r="BE371"/>
  <c r="BI370"/>
  <c r="BH370"/>
  <c r="BG370"/>
  <c r="BF370"/>
  <c r="T370"/>
  <c r="R370"/>
  <c r="P370"/>
  <c r="BK370"/>
  <c r="J370"/>
  <c r="BE370"/>
  <c r="BI369"/>
  <c r="BH369"/>
  <c r="BG369"/>
  <c r="BF369"/>
  <c r="T369"/>
  <c r="T368"/>
  <c r="R369"/>
  <c r="R368"/>
  <c r="P369"/>
  <c r="P368"/>
  <c r="BK369"/>
  <c r="BK368"/>
  <c r="J368"/>
  <c r="J369"/>
  <c r="BE369"/>
  <c r="J78"/>
  <c r="BI366"/>
  <c r="BH366"/>
  <c r="BG366"/>
  <c r="BF366"/>
  <c r="T366"/>
  <c r="R366"/>
  <c r="P366"/>
  <c r="BK366"/>
  <c r="J366"/>
  <c r="BE366"/>
  <c r="BI365"/>
  <c r="BH365"/>
  <c r="BG365"/>
  <c r="BF365"/>
  <c r="T365"/>
  <c r="R365"/>
  <c r="P365"/>
  <c r="BK365"/>
  <c r="J365"/>
  <c r="BE365"/>
  <c r="BI363"/>
  <c r="BH363"/>
  <c r="BG363"/>
  <c r="BF363"/>
  <c r="T363"/>
  <c r="R363"/>
  <c r="P363"/>
  <c r="BK363"/>
  <c r="J363"/>
  <c r="BE363"/>
  <c r="BI362"/>
  <c r="BH362"/>
  <c r="BG362"/>
  <c r="BF362"/>
  <c r="T362"/>
  <c r="R362"/>
  <c r="P362"/>
  <c r="BK362"/>
  <c r="J362"/>
  <c r="BE362"/>
  <c r="BI360"/>
  <c r="BH360"/>
  <c r="BG360"/>
  <c r="BF360"/>
  <c r="T360"/>
  <c r="R360"/>
  <c r="P360"/>
  <c r="BK360"/>
  <c r="J360"/>
  <c r="BE360"/>
  <c r="BI359"/>
  <c r="BH359"/>
  <c r="BG359"/>
  <c r="BF359"/>
  <c r="T359"/>
  <c r="R359"/>
  <c r="P359"/>
  <c r="BK359"/>
  <c r="J359"/>
  <c r="BE359"/>
  <c r="BI357"/>
  <c r="BH357"/>
  <c r="BG357"/>
  <c r="BF357"/>
  <c r="T357"/>
  <c r="R357"/>
  <c r="P357"/>
  <c r="BK357"/>
  <c r="J357"/>
  <c r="BE357"/>
  <c r="BI355"/>
  <c r="BH355"/>
  <c r="BG355"/>
  <c r="BF355"/>
  <c r="T355"/>
  <c r="R355"/>
  <c r="P355"/>
  <c r="BK355"/>
  <c r="J355"/>
  <c r="BE355"/>
  <c r="BI353"/>
  <c r="BH353"/>
  <c r="BG353"/>
  <c r="BF353"/>
  <c r="T353"/>
  <c r="T352"/>
  <c r="R353"/>
  <c r="R352"/>
  <c r="P353"/>
  <c r="P352"/>
  <c r="BK353"/>
  <c r="BK352"/>
  <c r="J352"/>
  <c r="J353"/>
  <c r="BE353"/>
  <c r="J77"/>
  <c r="BI350"/>
  <c r="BH350"/>
  <c r="BG350"/>
  <c r="BF350"/>
  <c r="T350"/>
  <c r="R350"/>
  <c r="P350"/>
  <c r="BK350"/>
  <c r="J350"/>
  <c r="BE350"/>
  <c r="BI347"/>
  <c r="BH347"/>
  <c r="BG347"/>
  <c r="BF347"/>
  <c r="T347"/>
  <c r="R347"/>
  <c r="P347"/>
  <c r="BK347"/>
  <c r="J347"/>
  <c r="BE347"/>
  <c r="BI345"/>
  <c r="BH345"/>
  <c r="BG345"/>
  <c r="BF345"/>
  <c r="T345"/>
  <c r="R345"/>
  <c r="P345"/>
  <c r="BK345"/>
  <c r="J345"/>
  <c r="BE345"/>
  <c r="BI343"/>
  <c r="BH343"/>
  <c r="BG343"/>
  <c r="BF343"/>
  <c r="T343"/>
  <c r="R343"/>
  <c r="P343"/>
  <c r="BK343"/>
  <c r="J343"/>
  <c r="BE343"/>
  <c r="BI341"/>
  <c r="BH341"/>
  <c r="BG341"/>
  <c r="BF341"/>
  <c r="T341"/>
  <c r="T340"/>
  <c r="R341"/>
  <c r="R340"/>
  <c r="P341"/>
  <c r="P340"/>
  <c r="BK341"/>
  <c r="BK340"/>
  <c r="J340"/>
  <c r="J341"/>
  <c r="BE341"/>
  <c r="J76"/>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30"/>
  <c r="BH330"/>
  <c r="BG330"/>
  <c r="BF330"/>
  <c r="T330"/>
  <c r="R330"/>
  <c r="P330"/>
  <c r="BK330"/>
  <c r="J330"/>
  <c r="BE330"/>
  <c r="BI328"/>
  <c r="BH328"/>
  <c r="BG328"/>
  <c r="BF328"/>
  <c r="T328"/>
  <c r="T327"/>
  <c r="R328"/>
  <c r="R327"/>
  <c r="P328"/>
  <c r="P327"/>
  <c r="BK328"/>
  <c r="BK327"/>
  <c r="J327"/>
  <c r="J328"/>
  <c r="BE328"/>
  <c r="J75"/>
  <c r="BI325"/>
  <c r="BH325"/>
  <c r="BG325"/>
  <c r="BF325"/>
  <c r="T325"/>
  <c r="R325"/>
  <c r="P325"/>
  <c r="BK325"/>
  <c r="J325"/>
  <c r="BE325"/>
  <c r="BI322"/>
  <c r="BH322"/>
  <c r="BG322"/>
  <c r="BF322"/>
  <c r="T322"/>
  <c r="R322"/>
  <c r="P322"/>
  <c r="BK322"/>
  <c r="J322"/>
  <c r="BE322"/>
  <c r="BI319"/>
  <c r="BH319"/>
  <c r="BG319"/>
  <c r="BF319"/>
  <c r="T319"/>
  <c r="R319"/>
  <c r="P319"/>
  <c r="BK319"/>
  <c r="J319"/>
  <c r="BE319"/>
  <c r="BI317"/>
  <c r="BH317"/>
  <c r="BG317"/>
  <c r="BF317"/>
  <c r="T317"/>
  <c r="R317"/>
  <c r="P317"/>
  <c r="BK317"/>
  <c r="J317"/>
  <c r="BE317"/>
  <c r="BI314"/>
  <c r="BH314"/>
  <c r="BG314"/>
  <c r="BF314"/>
  <c r="T314"/>
  <c r="R314"/>
  <c r="P314"/>
  <c r="BK314"/>
  <c r="J314"/>
  <c r="BE314"/>
  <c r="BI311"/>
  <c r="BH311"/>
  <c r="BG311"/>
  <c r="BF311"/>
  <c r="T311"/>
  <c r="R311"/>
  <c r="P311"/>
  <c r="BK311"/>
  <c r="J311"/>
  <c r="BE311"/>
  <c r="BI308"/>
  <c r="BH308"/>
  <c r="BG308"/>
  <c r="BF308"/>
  <c r="T308"/>
  <c r="R308"/>
  <c r="P308"/>
  <c r="BK308"/>
  <c r="J308"/>
  <c r="BE308"/>
  <c r="BI306"/>
  <c r="BH306"/>
  <c r="BG306"/>
  <c r="BF306"/>
  <c r="T306"/>
  <c r="R306"/>
  <c r="P306"/>
  <c r="BK306"/>
  <c r="J306"/>
  <c r="BE306"/>
  <c r="BI304"/>
  <c r="BH304"/>
  <c r="BG304"/>
  <c r="BF304"/>
  <c r="T304"/>
  <c r="T303"/>
  <c r="R304"/>
  <c r="R303"/>
  <c r="P304"/>
  <c r="P303"/>
  <c r="BK304"/>
  <c r="BK303"/>
  <c r="J303"/>
  <c r="J304"/>
  <c r="BE304"/>
  <c r="J74"/>
  <c r="BI301"/>
  <c r="BH301"/>
  <c r="BG301"/>
  <c r="BF301"/>
  <c r="T301"/>
  <c r="R301"/>
  <c r="P301"/>
  <c r="BK301"/>
  <c r="J301"/>
  <c r="BE301"/>
  <c r="BI299"/>
  <c r="BH299"/>
  <c r="BG299"/>
  <c r="BF299"/>
  <c r="T299"/>
  <c r="R299"/>
  <c r="P299"/>
  <c r="BK299"/>
  <c r="J299"/>
  <c r="BE299"/>
  <c r="BI296"/>
  <c r="BH296"/>
  <c r="BG296"/>
  <c r="BF296"/>
  <c r="T296"/>
  <c r="R296"/>
  <c r="P296"/>
  <c r="BK296"/>
  <c r="J296"/>
  <c r="BE296"/>
  <c r="BI294"/>
  <c r="BH294"/>
  <c r="BG294"/>
  <c r="BF294"/>
  <c r="T294"/>
  <c r="R294"/>
  <c r="P294"/>
  <c r="BK294"/>
  <c r="J294"/>
  <c r="BE294"/>
  <c r="BI289"/>
  <c r="BH289"/>
  <c r="BG289"/>
  <c r="BF289"/>
  <c r="T289"/>
  <c r="R289"/>
  <c r="P289"/>
  <c r="BK289"/>
  <c r="J289"/>
  <c r="BE289"/>
  <c r="BI286"/>
  <c r="BH286"/>
  <c r="BG286"/>
  <c r="BF286"/>
  <c r="T286"/>
  <c r="R286"/>
  <c r="P286"/>
  <c r="BK286"/>
  <c r="J286"/>
  <c r="BE286"/>
  <c r="BI283"/>
  <c r="BH283"/>
  <c r="BG283"/>
  <c r="BF283"/>
  <c r="T283"/>
  <c r="T282"/>
  <c r="T281"/>
  <c r="R283"/>
  <c r="R282"/>
  <c r="R281"/>
  <c r="P283"/>
  <c r="P282"/>
  <c r="P281"/>
  <c r="BK283"/>
  <c r="BK282"/>
  <c r="J282"/>
  <c r="BK281"/>
  <c r="J281"/>
  <c r="J283"/>
  <c r="BE283"/>
  <c r="J73"/>
  <c r="J72"/>
  <c r="BI279"/>
  <c r="BH279"/>
  <c r="BG279"/>
  <c r="BF279"/>
  <c r="T279"/>
  <c r="T278"/>
  <c r="R279"/>
  <c r="R278"/>
  <c r="P279"/>
  <c r="P278"/>
  <c r="BK279"/>
  <c r="BK278"/>
  <c r="J278"/>
  <c r="J279"/>
  <c r="BE279"/>
  <c r="J71"/>
  <c r="BI275"/>
  <c r="BH275"/>
  <c r="BG275"/>
  <c r="BF275"/>
  <c r="T275"/>
  <c r="R275"/>
  <c r="P275"/>
  <c r="BK275"/>
  <c r="J275"/>
  <c r="BE275"/>
  <c r="BI272"/>
  <c r="BH272"/>
  <c r="BG272"/>
  <c r="BF272"/>
  <c r="T272"/>
  <c r="R272"/>
  <c r="P272"/>
  <c r="BK272"/>
  <c r="J272"/>
  <c r="BE272"/>
  <c r="BI270"/>
  <c r="BH270"/>
  <c r="BG270"/>
  <c r="BF270"/>
  <c r="T270"/>
  <c r="R270"/>
  <c r="P270"/>
  <c r="BK270"/>
  <c r="J270"/>
  <c r="BE270"/>
  <c r="BI267"/>
  <c r="BH267"/>
  <c r="BG267"/>
  <c r="BF267"/>
  <c r="T267"/>
  <c r="R267"/>
  <c r="P267"/>
  <c r="BK267"/>
  <c r="J267"/>
  <c r="BE267"/>
  <c r="BI264"/>
  <c r="BH264"/>
  <c r="BG264"/>
  <c r="BF264"/>
  <c r="T264"/>
  <c r="T263"/>
  <c r="R264"/>
  <c r="R263"/>
  <c r="P264"/>
  <c r="P263"/>
  <c r="BK264"/>
  <c r="BK263"/>
  <c r="J263"/>
  <c r="J264"/>
  <c r="BE264"/>
  <c r="J70"/>
  <c r="BI262"/>
  <c r="BH262"/>
  <c r="BG262"/>
  <c r="BF262"/>
  <c r="T262"/>
  <c r="R262"/>
  <c r="P262"/>
  <c r="BK262"/>
  <c r="J262"/>
  <c r="BE262"/>
  <c r="BI261"/>
  <c r="BH261"/>
  <c r="BG261"/>
  <c r="BF261"/>
  <c r="T261"/>
  <c r="R261"/>
  <c r="P261"/>
  <c r="BK261"/>
  <c r="J261"/>
  <c r="BE261"/>
  <c r="BI260"/>
  <c r="BH260"/>
  <c r="BG260"/>
  <c r="BF260"/>
  <c r="T260"/>
  <c r="R260"/>
  <c r="P260"/>
  <c r="BK260"/>
  <c r="J260"/>
  <c r="BE260"/>
  <c r="BI259"/>
  <c r="BH259"/>
  <c r="BG259"/>
  <c r="BF259"/>
  <c r="T259"/>
  <c r="R259"/>
  <c r="P259"/>
  <c r="BK259"/>
  <c r="J259"/>
  <c r="BE259"/>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49"/>
  <c r="BH249"/>
  <c r="BG249"/>
  <c r="BF249"/>
  <c r="T249"/>
  <c r="T248"/>
  <c r="R249"/>
  <c r="R248"/>
  <c r="P249"/>
  <c r="P248"/>
  <c r="BK249"/>
  <c r="BK248"/>
  <c r="J248"/>
  <c r="J249"/>
  <c r="BE249"/>
  <c r="J69"/>
  <c r="BI246"/>
  <c r="BH246"/>
  <c r="BG246"/>
  <c r="BF246"/>
  <c r="T246"/>
  <c r="R246"/>
  <c r="P246"/>
  <c r="BK246"/>
  <c r="J246"/>
  <c r="BE246"/>
  <c r="BI244"/>
  <c r="BH244"/>
  <c r="BG244"/>
  <c r="BF244"/>
  <c r="T244"/>
  <c r="R244"/>
  <c r="P244"/>
  <c r="BK244"/>
  <c r="J244"/>
  <c r="BE244"/>
  <c r="BI242"/>
  <c r="BH242"/>
  <c r="BG242"/>
  <c r="BF242"/>
  <c r="T242"/>
  <c r="R242"/>
  <c r="P242"/>
  <c r="BK242"/>
  <c r="J242"/>
  <c r="BE242"/>
  <c r="BI237"/>
  <c r="BH237"/>
  <c r="BG237"/>
  <c r="BF237"/>
  <c r="T237"/>
  <c r="R237"/>
  <c r="P237"/>
  <c r="BK237"/>
  <c r="J237"/>
  <c r="BE237"/>
  <c r="BI235"/>
  <c r="BH235"/>
  <c r="BG235"/>
  <c r="BF235"/>
  <c r="T235"/>
  <c r="R235"/>
  <c r="P235"/>
  <c r="BK235"/>
  <c r="J235"/>
  <c r="BE235"/>
  <c r="BI233"/>
  <c r="BH233"/>
  <c r="BG233"/>
  <c r="BF233"/>
  <c r="T233"/>
  <c r="R233"/>
  <c r="P233"/>
  <c r="BK233"/>
  <c r="J233"/>
  <c r="BE233"/>
  <c r="BI230"/>
  <c r="BH230"/>
  <c r="BG230"/>
  <c r="BF230"/>
  <c r="T230"/>
  <c r="R230"/>
  <c r="P230"/>
  <c r="BK230"/>
  <c r="J230"/>
  <c r="BE230"/>
  <c r="BI227"/>
  <c r="BH227"/>
  <c r="BG227"/>
  <c r="BF227"/>
  <c r="T227"/>
  <c r="R227"/>
  <c r="P227"/>
  <c r="BK227"/>
  <c r="J227"/>
  <c r="BE227"/>
  <c r="BI224"/>
  <c r="BH224"/>
  <c r="BG224"/>
  <c r="BF224"/>
  <c r="T224"/>
  <c r="R224"/>
  <c r="P224"/>
  <c r="BK224"/>
  <c r="J224"/>
  <c r="BE224"/>
  <c r="BI222"/>
  <c r="BH222"/>
  <c r="BG222"/>
  <c r="BF222"/>
  <c r="T222"/>
  <c r="R222"/>
  <c r="P222"/>
  <c r="BK222"/>
  <c r="J222"/>
  <c r="BE222"/>
  <c r="BI218"/>
  <c r="BH218"/>
  <c r="BG218"/>
  <c r="BF218"/>
  <c r="T218"/>
  <c r="R218"/>
  <c r="P218"/>
  <c r="BK218"/>
  <c r="J218"/>
  <c r="BE218"/>
  <c r="BI212"/>
  <c r="BH212"/>
  <c r="BG212"/>
  <c r="BF212"/>
  <c r="T212"/>
  <c r="R212"/>
  <c r="P212"/>
  <c r="BK212"/>
  <c r="J212"/>
  <c r="BE212"/>
  <c r="BI210"/>
  <c r="BH210"/>
  <c r="BG210"/>
  <c r="BF210"/>
  <c r="T210"/>
  <c r="R210"/>
  <c r="P210"/>
  <c r="BK210"/>
  <c r="J210"/>
  <c r="BE210"/>
  <c r="BI208"/>
  <c r="BH208"/>
  <c r="BG208"/>
  <c r="BF208"/>
  <c r="T208"/>
  <c r="R208"/>
  <c r="P208"/>
  <c r="BK208"/>
  <c r="J208"/>
  <c r="BE208"/>
  <c r="BI205"/>
  <c r="BH205"/>
  <c r="BG205"/>
  <c r="BF205"/>
  <c r="T205"/>
  <c r="T204"/>
  <c r="R205"/>
  <c r="R204"/>
  <c r="P205"/>
  <c r="P204"/>
  <c r="BK205"/>
  <c r="BK204"/>
  <c r="J204"/>
  <c r="J205"/>
  <c r="BE205"/>
  <c r="J68"/>
  <c r="BI202"/>
  <c r="BH202"/>
  <c r="BG202"/>
  <c r="BF202"/>
  <c r="T202"/>
  <c r="R202"/>
  <c r="P202"/>
  <c r="BK202"/>
  <c r="J202"/>
  <c r="BE202"/>
  <c r="BI201"/>
  <c r="BH201"/>
  <c r="BG201"/>
  <c r="BF201"/>
  <c r="T201"/>
  <c r="R201"/>
  <c r="P201"/>
  <c r="BK201"/>
  <c r="J201"/>
  <c r="BE201"/>
  <c r="BI197"/>
  <c r="BH197"/>
  <c r="BG197"/>
  <c r="BF197"/>
  <c r="T197"/>
  <c r="R197"/>
  <c r="P197"/>
  <c r="BK197"/>
  <c r="J197"/>
  <c r="BE197"/>
  <c r="BI192"/>
  <c r="BH192"/>
  <c r="BG192"/>
  <c r="BF192"/>
  <c r="T192"/>
  <c r="R192"/>
  <c r="P192"/>
  <c r="BK192"/>
  <c r="J192"/>
  <c r="BE192"/>
  <c r="BI190"/>
  <c r="BH190"/>
  <c r="BG190"/>
  <c r="BF190"/>
  <c r="T190"/>
  <c r="T189"/>
  <c r="R190"/>
  <c r="R189"/>
  <c r="P190"/>
  <c r="P189"/>
  <c r="BK190"/>
  <c r="BK189"/>
  <c r="J189"/>
  <c r="J190"/>
  <c r="BE190"/>
  <c r="J67"/>
  <c r="BI187"/>
  <c r="BH187"/>
  <c r="BG187"/>
  <c r="BF187"/>
  <c r="T187"/>
  <c r="R187"/>
  <c r="P187"/>
  <c r="BK187"/>
  <c r="J187"/>
  <c r="BE187"/>
  <c r="BI184"/>
  <c r="BH184"/>
  <c r="BG184"/>
  <c r="BF184"/>
  <c r="T184"/>
  <c r="R184"/>
  <c r="P184"/>
  <c r="BK184"/>
  <c r="J184"/>
  <c r="BE184"/>
  <c r="BI179"/>
  <c r="BH179"/>
  <c r="BG179"/>
  <c r="BF179"/>
  <c r="T179"/>
  <c r="R179"/>
  <c r="P179"/>
  <c r="BK179"/>
  <c r="J179"/>
  <c r="BE179"/>
  <c r="BI177"/>
  <c r="BH177"/>
  <c r="BG177"/>
  <c r="BF177"/>
  <c r="T177"/>
  <c r="R177"/>
  <c r="P177"/>
  <c r="BK177"/>
  <c r="J177"/>
  <c r="BE177"/>
  <c r="BI174"/>
  <c r="BH174"/>
  <c r="BG174"/>
  <c r="BF174"/>
  <c r="T174"/>
  <c r="R174"/>
  <c r="P174"/>
  <c r="BK174"/>
  <c r="J174"/>
  <c r="BE174"/>
  <c r="BI171"/>
  <c r="BH171"/>
  <c r="BG171"/>
  <c r="BF171"/>
  <c r="T171"/>
  <c r="R171"/>
  <c r="P171"/>
  <c r="BK171"/>
  <c r="J171"/>
  <c r="BE171"/>
  <c r="BI168"/>
  <c r="BH168"/>
  <c r="BG168"/>
  <c r="BF168"/>
  <c r="T168"/>
  <c r="R168"/>
  <c r="P168"/>
  <c r="BK168"/>
  <c r="J168"/>
  <c r="BE168"/>
  <c r="BI165"/>
  <c r="BH165"/>
  <c r="BG165"/>
  <c r="BF165"/>
  <c r="T165"/>
  <c r="R165"/>
  <c r="P165"/>
  <c r="BK165"/>
  <c r="J165"/>
  <c r="BE165"/>
  <c r="BI162"/>
  <c r="BH162"/>
  <c r="BG162"/>
  <c r="BF162"/>
  <c r="T162"/>
  <c r="R162"/>
  <c r="P162"/>
  <c r="BK162"/>
  <c r="J162"/>
  <c r="BE162"/>
  <c r="BI159"/>
  <c r="BH159"/>
  <c r="BG159"/>
  <c r="BF159"/>
  <c r="T159"/>
  <c r="R159"/>
  <c r="P159"/>
  <c r="BK159"/>
  <c r="J159"/>
  <c r="BE159"/>
  <c r="BI154"/>
  <c r="BH154"/>
  <c r="BG154"/>
  <c r="BF154"/>
  <c r="T154"/>
  <c r="R154"/>
  <c r="P154"/>
  <c r="BK154"/>
  <c r="J154"/>
  <c r="BE154"/>
  <c r="BI149"/>
  <c r="BH149"/>
  <c r="BG149"/>
  <c r="BF149"/>
  <c r="T149"/>
  <c r="T148"/>
  <c r="R149"/>
  <c r="R148"/>
  <c r="P149"/>
  <c r="P148"/>
  <c r="BK149"/>
  <c r="BK148"/>
  <c r="J148"/>
  <c r="J149"/>
  <c r="BE149"/>
  <c r="J66"/>
  <c r="BI144"/>
  <c r="BH144"/>
  <c r="BG144"/>
  <c r="BF144"/>
  <c r="T144"/>
  <c r="R144"/>
  <c r="P144"/>
  <c r="BK144"/>
  <c r="J144"/>
  <c r="BE144"/>
  <c r="BI141"/>
  <c r="BH141"/>
  <c r="BG141"/>
  <c r="BF141"/>
  <c r="T141"/>
  <c r="R141"/>
  <c r="P141"/>
  <c r="BK141"/>
  <c r="J141"/>
  <c r="BE141"/>
  <c r="BI138"/>
  <c r="BH138"/>
  <c r="BG138"/>
  <c r="BF138"/>
  <c r="T138"/>
  <c r="R138"/>
  <c r="P138"/>
  <c r="BK138"/>
  <c r="J138"/>
  <c r="BE138"/>
  <c r="BI136"/>
  <c r="BH136"/>
  <c r="BG136"/>
  <c r="BF136"/>
  <c r="T136"/>
  <c r="R136"/>
  <c r="P136"/>
  <c r="BK136"/>
  <c r="J136"/>
  <c r="BE136"/>
  <c r="BI131"/>
  <c r="BH131"/>
  <c r="BG131"/>
  <c r="BF131"/>
  <c r="T131"/>
  <c r="R131"/>
  <c r="P131"/>
  <c r="BK131"/>
  <c r="J131"/>
  <c r="BE131"/>
  <c r="BI128"/>
  <c r="BH128"/>
  <c r="BG128"/>
  <c r="BF128"/>
  <c r="T128"/>
  <c r="R128"/>
  <c r="P128"/>
  <c r="BK128"/>
  <c r="J128"/>
  <c r="BE128"/>
  <c r="BI125"/>
  <c r="BH125"/>
  <c r="BG125"/>
  <c r="BF125"/>
  <c r="T125"/>
  <c r="R125"/>
  <c r="P125"/>
  <c r="BK125"/>
  <c r="J125"/>
  <c r="BE125"/>
  <c r="BI119"/>
  <c r="BH119"/>
  <c r="BG119"/>
  <c r="BF119"/>
  <c r="T119"/>
  <c r="R119"/>
  <c r="P119"/>
  <c r="BK119"/>
  <c r="J119"/>
  <c r="BE119"/>
  <c r="BI113"/>
  <c r="F39"/>
  <c i="1" r="BD61"/>
  <c i="7" r="BH113"/>
  <c r="F38"/>
  <c i="1" r="BC61"/>
  <c i="7" r="BG113"/>
  <c r="F37"/>
  <c i="1" r="BB61"/>
  <c i="7" r="BF113"/>
  <c r="J36"/>
  <c i="1" r="AW61"/>
  <c i="7" r="F36"/>
  <c i="1" r="BA61"/>
  <c i="7" r="T113"/>
  <c r="T112"/>
  <c r="T111"/>
  <c r="T110"/>
  <c r="R113"/>
  <c r="R112"/>
  <c r="R111"/>
  <c r="R110"/>
  <c r="P113"/>
  <c r="P112"/>
  <c r="P111"/>
  <c r="P110"/>
  <c i="1" r="AU61"/>
  <c i="7" r="BK113"/>
  <c r="BK112"/>
  <c r="J112"/>
  <c r="BK111"/>
  <c r="J111"/>
  <c r="BK110"/>
  <c r="J110"/>
  <c r="J63"/>
  <c r="J32"/>
  <c i="1" r="AG61"/>
  <c i="7" r="J113"/>
  <c r="BE113"/>
  <c r="J35"/>
  <c i="1" r="AV61"/>
  <c i="7" r="F35"/>
  <c i="1" r="AZ61"/>
  <c i="7" r="J65"/>
  <c r="J64"/>
  <c r="J107"/>
  <c r="J106"/>
  <c r="F106"/>
  <c r="F104"/>
  <c r="E102"/>
  <c r="J59"/>
  <c r="J58"/>
  <c r="F58"/>
  <c r="F56"/>
  <c r="E54"/>
  <c r="J41"/>
  <c r="J20"/>
  <c r="E20"/>
  <c r="F107"/>
  <c r="F59"/>
  <c r="J19"/>
  <c r="J14"/>
  <c r="J104"/>
  <c r="J56"/>
  <c r="E7"/>
  <c r="E98"/>
  <c r="E50"/>
  <c i="6" r="J39"/>
  <c r="J38"/>
  <c i="1" r="AY60"/>
  <c i="6" r="J37"/>
  <c i="1" r="AX60"/>
  <c i="6" r="BI138"/>
  <c r="BH138"/>
  <c r="BG138"/>
  <c r="BF138"/>
  <c r="T138"/>
  <c r="T137"/>
  <c r="R138"/>
  <c r="R137"/>
  <c r="P138"/>
  <c r="P137"/>
  <c r="BK138"/>
  <c r="BK137"/>
  <c r="J137"/>
  <c r="J138"/>
  <c r="BE138"/>
  <c r="J69"/>
  <c r="BI135"/>
  <c r="BH135"/>
  <c r="BG135"/>
  <c r="BF135"/>
  <c r="T135"/>
  <c r="R135"/>
  <c r="P135"/>
  <c r="BK135"/>
  <c r="J135"/>
  <c r="BE135"/>
  <c r="BI134"/>
  <c r="BH134"/>
  <c r="BG134"/>
  <c r="BF134"/>
  <c r="T134"/>
  <c r="T133"/>
  <c r="R134"/>
  <c r="R133"/>
  <c r="P134"/>
  <c r="P133"/>
  <c r="BK134"/>
  <c r="BK133"/>
  <c r="J133"/>
  <c r="J134"/>
  <c r="BE134"/>
  <c r="J68"/>
  <c r="BI132"/>
  <c r="BH132"/>
  <c r="BG132"/>
  <c r="BF132"/>
  <c r="T132"/>
  <c r="R132"/>
  <c r="P132"/>
  <c r="BK132"/>
  <c r="J132"/>
  <c r="BE132"/>
  <c r="BI129"/>
  <c r="BH129"/>
  <c r="BG129"/>
  <c r="BF129"/>
  <c r="T129"/>
  <c r="R129"/>
  <c r="P129"/>
  <c r="BK129"/>
  <c r="J129"/>
  <c r="BE129"/>
  <c r="BI127"/>
  <c r="BH127"/>
  <c r="BG127"/>
  <c r="BF127"/>
  <c r="T127"/>
  <c r="R127"/>
  <c r="P127"/>
  <c r="BK127"/>
  <c r="J127"/>
  <c r="BE127"/>
  <c r="BI126"/>
  <c r="BH126"/>
  <c r="BG126"/>
  <c r="BF126"/>
  <c r="T126"/>
  <c r="R126"/>
  <c r="P126"/>
  <c r="BK126"/>
  <c r="J126"/>
  <c r="BE126"/>
  <c r="BI124"/>
  <c r="BH124"/>
  <c r="BG124"/>
  <c r="BF124"/>
  <c r="T124"/>
  <c r="T123"/>
  <c r="R124"/>
  <c r="R123"/>
  <c r="P124"/>
  <c r="P123"/>
  <c r="BK124"/>
  <c r="BK123"/>
  <c r="J123"/>
  <c r="J124"/>
  <c r="BE124"/>
  <c r="J67"/>
  <c r="BI117"/>
  <c r="BH117"/>
  <c r="BG117"/>
  <c r="BF117"/>
  <c r="T117"/>
  <c r="R117"/>
  <c r="P117"/>
  <c r="BK117"/>
  <c r="J117"/>
  <c r="BE117"/>
  <c r="BI115"/>
  <c r="BH115"/>
  <c r="BG115"/>
  <c r="BF115"/>
  <c r="T115"/>
  <c r="R115"/>
  <c r="P115"/>
  <c r="BK115"/>
  <c r="J115"/>
  <c r="BE115"/>
  <c r="BI112"/>
  <c r="BH112"/>
  <c r="BG112"/>
  <c r="BF112"/>
  <c r="T112"/>
  <c r="R112"/>
  <c r="P112"/>
  <c r="BK112"/>
  <c r="J112"/>
  <c r="BE112"/>
  <c r="BI109"/>
  <c r="BH109"/>
  <c r="BG109"/>
  <c r="BF109"/>
  <c r="T109"/>
  <c r="R109"/>
  <c r="P109"/>
  <c r="BK109"/>
  <c r="J109"/>
  <c r="BE109"/>
  <c r="BI106"/>
  <c r="BH106"/>
  <c r="BG106"/>
  <c r="BF106"/>
  <c r="T106"/>
  <c r="T105"/>
  <c r="R106"/>
  <c r="R105"/>
  <c r="P106"/>
  <c r="P105"/>
  <c r="BK106"/>
  <c r="BK105"/>
  <c r="J105"/>
  <c r="J106"/>
  <c r="BE106"/>
  <c r="J66"/>
  <c r="BI102"/>
  <c r="BH102"/>
  <c r="BG102"/>
  <c r="BF102"/>
  <c r="T102"/>
  <c r="R102"/>
  <c r="P102"/>
  <c r="BK102"/>
  <c r="J102"/>
  <c r="BE102"/>
  <c r="BI97"/>
  <c r="BH97"/>
  <c r="BG97"/>
  <c r="BF97"/>
  <c r="T97"/>
  <c r="R97"/>
  <c r="P97"/>
  <c r="BK97"/>
  <c r="J97"/>
  <c r="BE97"/>
  <c r="BI94"/>
  <c r="F39"/>
  <c i="1" r="BD60"/>
  <c i="6" r="BH94"/>
  <c r="F38"/>
  <c i="1" r="BC60"/>
  <c i="6" r="BG94"/>
  <c r="F37"/>
  <c i="1" r="BB60"/>
  <c i="6" r="BF94"/>
  <c r="J36"/>
  <c i="1" r="AW60"/>
  <c i="6" r="F36"/>
  <c i="1" r="BA60"/>
  <c i="6" r="T94"/>
  <c r="T93"/>
  <c r="T92"/>
  <c r="T91"/>
  <c r="R94"/>
  <c r="R93"/>
  <c r="R92"/>
  <c r="R91"/>
  <c r="P94"/>
  <c r="P93"/>
  <c r="P92"/>
  <c r="P91"/>
  <c i="1" r="AU60"/>
  <c i="6" r="BK94"/>
  <c r="BK93"/>
  <c r="J93"/>
  <c r="BK92"/>
  <c r="J92"/>
  <c r="BK91"/>
  <c r="J91"/>
  <c r="J63"/>
  <c r="J32"/>
  <c i="1" r="AG60"/>
  <c i="6" r="J94"/>
  <c r="BE94"/>
  <c r="J35"/>
  <c i="1" r="AV60"/>
  <c i="6" r="F35"/>
  <c i="1" r="AZ60"/>
  <c i="6" r="J65"/>
  <c r="J64"/>
  <c r="J88"/>
  <c r="J87"/>
  <c r="F87"/>
  <c r="F85"/>
  <c r="E83"/>
  <c r="J59"/>
  <c r="J58"/>
  <c r="F58"/>
  <c r="F56"/>
  <c r="E54"/>
  <c r="J41"/>
  <c r="J20"/>
  <c r="E20"/>
  <c r="F88"/>
  <c r="F59"/>
  <c r="J19"/>
  <c r="J14"/>
  <c r="J85"/>
  <c r="J56"/>
  <c r="E7"/>
  <c r="E79"/>
  <c r="E50"/>
  <c i="5" r="J39"/>
  <c r="J38"/>
  <c i="1" r="AY59"/>
  <c i="5" r="J37"/>
  <c i="1" r="AX59"/>
  <c i="5" r="BI288"/>
  <c r="BH288"/>
  <c r="BG288"/>
  <c r="BF288"/>
  <c r="T288"/>
  <c r="R288"/>
  <c r="P288"/>
  <c r="BK288"/>
  <c r="J288"/>
  <c r="BE288"/>
  <c r="BI286"/>
  <c r="BH286"/>
  <c r="BG286"/>
  <c r="BF286"/>
  <c r="T286"/>
  <c r="R286"/>
  <c r="P286"/>
  <c r="BK286"/>
  <c r="J286"/>
  <c r="BE286"/>
  <c r="BI284"/>
  <c r="BH284"/>
  <c r="BG284"/>
  <c r="BF284"/>
  <c r="T284"/>
  <c r="R284"/>
  <c r="P284"/>
  <c r="BK284"/>
  <c r="J284"/>
  <c r="BE284"/>
  <c r="BI281"/>
  <c r="BH281"/>
  <c r="BG281"/>
  <c r="BF281"/>
  <c r="T281"/>
  <c r="R281"/>
  <c r="P281"/>
  <c r="BK281"/>
  <c r="J281"/>
  <c r="BE281"/>
  <c r="BI278"/>
  <c r="BH278"/>
  <c r="BG278"/>
  <c r="BF278"/>
  <c r="T278"/>
  <c r="R278"/>
  <c r="P278"/>
  <c r="BK278"/>
  <c r="J278"/>
  <c r="BE278"/>
  <c r="BI265"/>
  <c r="BH265"/>
  <c r="BG265"/>
  <c r="BF265"/>
  <c r="T265"/>
  <c r="T264"/>
  <c r="R265"/>
  <c r="R264"/>
  <c r="P265"/>
  <c r="P264"/>
  <c r="BK265"/>
  <c r="BK264"/>
  <c r="J264"/>
  <c r="J265"/>
  <c r="BE265"/>
  <c r="J73"/>
  <c r="BI262"/>
  <c r="BH262"/>
  <c r="BG262"/>
  <c r="BF262"/>
  <c r="T262"/>
  <c r="R262"/>
  <c r="P262"/>
  <c r="BK262"/>
  <c r="J262"/>
  <c r="BE262"/>
  <c r="BI257"/>
  <c r="BH257"/>
  <c r="BG257"/>
  <c r="BF257"/>
  <c r="T257"/>
  <c r="R257"/>
  <c r="P257"/>
  <c r="BK257"/>
  <c r="J257"/>
  <c r="BE257"/>
  <c r="BI255"/>
  <c r="BH255"/>
  <c r="BG255"/>
  <c r="BF255"/>
  <c r="T255"/>
  <c r="R255"/>
  <c r="P255"/>
  <c r="BK255"/>
  <c r="J255"/>
  <c r="BE255"/>
  <c r="BI252"/>
  <c r="BH252"/>
  <c r="BG252"/>
  <c r="BF252"/>
  <c r="T252"/>
  <c r="R252"/>
  <c r="P252"/>
  <c r="BK252"/>
  <c r="J252"/>
  <c r="BE252"/>
  <c r="BI249"/>
  <c r="BH249"/>
  <c r="BG249"/>
  <c r="BF249"/>
  <c r="T249"/>
  <c r="R249"/>
  <c r="P249"/>
  <c r="BK249"/>
  <c r="J249"/>
  <c r="BE249"/>
  <c r="BI245"/>
  <c r="BH245"/>
  <c r="BG245"/>
  <c r="BF245"/>
  <c r="T245"/>
  <c r="R245"/>
  <c r="P245"/>
  <c r="BK245"/>
  <c r="J245"/>
  <c r="BE245"/>
  <c r="BI238"/>
  <c r="BH238"/>
  <c r="BG238"/>
  <c r="BF238"/>
  <c r="T238"/>
  <c r="R238"/>
  <c r="P238"/>
  <c r="BK238"/>
  <c r="J238"/>
  <c r="BE238"/>
  <c r="BI234"/>
  <c r="BH234"/>
  <c r="BG234"/>
  <c r="BF234"/>
  <c r="T234"/>
  <c r="T233"/>
  <c r="T232"/>
  <c r="R234"/>
  <c r="R233"/>
  <c r="R232"/>
  <c r="P234"/>
  <c r="P233"/>
  <c r="P232"/>
  <c r="BK234"/>
  <c r="BK233"/>
  <c r="J233"/>
  <c r="BK232"/>
  <c r="J232"/>
  <c r="J234"/>
  <c r="BE234"/>
  <c r="J72"/>
  <c r="J71"/>
  <c r="BI230"/>
  <c r="BH230"/>
  <c r="BG230"/>
  <c r="BF230"/>
  <c r="T230"/>
  <c r="T229"/>
  <c r="R230"/>
  <c r="R229"/>
  <c r="P230"/>
  <c r="P229"/>
  <c r="BK230"/>
  <c r="BK229"/>
  <c r="J229"/>
  <c r="J230"/>
  <c r="BE230"/>
  <c r="J70"/>
  <c r="BI226"/>
  <c r="BH226"/>
  <c r="BG226"/>
  <c r="BF226"/>
  <c r="T226"/>
  <c r="R226"/>
  <c r="P226"/>
  <c r="BK226"/>
  <c r="J226"/>
  <c r="BE226"/>
  <c r="BI223"/>
  <c r="BH223"/>
  <c r="BG223"/>
  <c r="BF223"/>
  <c r="T223"/>
  <c r="R223"/>
  <c r="P223"/>
  <c r="BK223"/>
  <c r="J223"/>
  <c r="BE223"/>
  <c r="BI220"/>
  <c r="BH220"/>
  <c r="BG220"/>
  <c r="BF220"/>
  <c r="T220"/>
  <c r="R220"/>
  <c r="P220"/>
  <c r="BK220"/>
  <c r="J220"/>
  <c r="BE220"/>
  <c r="BI217"/>
  <c r="BH217"/>
  <c r="BG217"/>
  <c r="BF217"/>
  <c r="T217"/>
  <c r="R217"/>
  <c r="P217"/>
  <c r="BK217"/>
  <c r="J217"/>
  <c r="BE217"/>
  <c r="BI214"/>
  <c r="BH214"/>
  <c r="BG214"/>
  <c r="BF214"/>
  <c r="T214"/>
  <c r="R214"/>
  <c r="P214"/>
  <c r="BK214"/>
  <c r="J214"/>
  <c r="BE214"/>
  <c r="BI211"/>
  <c r="BH211"/>
  <c r="BG211"/>
  <c r="BF211"/>
  <c r="T211"/>
  <c r="R211"/>
  <c r="P211"/>
  <c r="BK211"/>
  <c r="J211"/>
  <c r="BE211"/>
  <c r="BI208"/>
  <c r="BH208"/>
  <c r="BG208"/>
  <c r="BF208"/>
  <c r="T208"/>
  <c r="R208"/>
  <c r="P208"/>
  <c r="BK208"/>
  <c r="J208"/>
  <c r="BE208"/>
  <c r="BI205"/>
  <c r="BH205"/>
  <c r="BG205"/>
  <c r="BF205"/>
  <c r="T205"/>
  <c r="R205"/>
  <c r="P205"/>
  <c r="BK205"/>
  <c r="J205"/>
  <c r="BE205"/>
  <c r="BI202"/>
  <c r="BH202"/>
  <c r="BG202"/>
  <c r="BF202"/>
  <c r="T202"/>
  <c r="R202"/>
  <c r="P202"/>
  <c r="BK202"/>
  <c r="J202"/>
  <c r="BE202"/>
  <c r="BI199"/>
  <c r="BH199"/>
  <c r="BG199"/>
  <c r="BF199"/>
  <c r="T199"/>
  <c r="R199"/>
  <c r="P199"/>
  <c r="BK199"/>
  <c r="J199"/>
  <c r="BE199"/>
  <c r="BI197"/>
  <c r="BH197"/>
  <c r="BG197"/>
  <c r="BF197"/>
  <c r="T197"/>
  <c r="R197"/>
  <c r="P197"/>
  <c r="BK197"/>
  <c r="J197"/>
  <c r="BE197"/>
  <c r="BI191"/>
  <c r="BH191"/>
  <c r="BG191"/>
  <c r="BF191"/>
  <c r="T191"/>
  <c r="R191"/>
  <c r="P191"/>
  <c r="BK191"/>
  <c r="J191"/>
  <c r="BE191"/>
  <c r="BI189"/>
  <c r="BH189"/>
  <c r="BG189"/>
  <c r="BF189"/>
  <c r="T189"/>
  <c r="R189"/>
  <c r="P189"/>
  <c r="BK189"/>
  <c r="J189"/>
  <c r="BE189"/>
  <c r="BI186"/>
  <c r="BH186"/>
  <c r="BG186"/>
  <c r="BF186"/>
  <c r="T186"/>
  <c r="R186"/>
  <c r="P186"/>
  <c r="BK186"/>
  <c r="J186"/>
  <c r="BE186"/>
  <c r="BI176"/>
  <c r="BH176"/>
  <c r="BG176"/>
  <c r="BF176"/>
  <c r="T176"/>
  <c r="R176"/>
  <c r="P176"/>
  <c r="BK176"/>
  <c r="J176"/>
  <c r="BE176"/>
  <c r="BI175"/>
  <c r="BH175"/>
  <c r="BG175"/>
  <c r="BF175"/>
  <c r="T175"/>
  <c r="R175"/>
  <c r="P175"/>
  <c r="BK175"/>
  <c r="J175"/>
  <c r="BE175"/>
  <c r="BI173"/>
  <c r="BH173"/>
  <c r="BG173"/>
  <c r="BF173"/>
  <c r="T173"/>
  <c r="R173"/>
  <c r="P173"/>
  <c r="BK173"/>
  <c r="J173"/>
  <c r="BE173"/>
  <c r="BI166"/>
  <c r="BH166"/>
  <c r="BG166"/>
  <c r="BF166"/>
  <c r="T166"/>
  <c r="T165"/>
  <c r="R166"/>
  <c r="R165"/>
  <c r="P166"/>
  <c r="P165"/>
  <c r="BK166"/>
  <c r="BK165"/>
  <c r="J165"/>
  <c r="J166"/>
  <c r="BE166"/>
  <c r="J69"/>
  <c r="BI163"/>
  <c r="BH163"/>
  <c r="BG163"/>
  <c r="BF163"/>
  <c r="T163"/>
  <c r="R163"/>
  <c r="P163"/>
  <c r="BK163"/>
  <c r="J163"/>
  <c r="BE163"/>
  <c r="BI160"/>
  <c r="BH160"/>
  <c r="BG160"/>
  <c r="BF160"/>
  <c r="T160"/>
  <c r="T159"/>
  <c r="R160"/>
  <c r="R159"/>
  <c r="P160"/>
  <c r="P159"/>
  <c r="BK160"/>
  <c r="BK159"/>
  <c r="J159"/>
  <c r="J160"/>
  <c r="BE160"/>
  <c r="J68"/>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39"/>
  <c r="BH139"/>
  <c r="BG139"/>
  <c r="BF139"/>
  <c r="T139"/>
  <c r="R139"/>
  <c r="P139"/>
  <c r="BK139"/>
  <c r="J139"/>
  <c r="BE139"/>
  <c r="BI131"/>
  <c r="BH131"/>
  <c r="BG131"/>
  <c r="BF131"/>
  <c r="T131"/>
  <c r="R131"/>
  <c r="P131"/>
  <c r="BK131"/>
  <c r="J131"/>
  <c r="BE131"/>
  <c r="BI128"/>
  <c r="BH128"/>
  <c r="BG128"/>
  <c r="BF128"/>
  <c r="T128"/>
  <c r="R128"/>
  <c r="P128"/>
  <c r="BK128"/>
  <c r="J128"/>
  <c r="BE128"/>
  <c r="BI122"/>
  <c r="BH122"/>
  <c r="BG122"/>
  <c r="BF122"/>
  <c r="T122"/>
  <c r="T121"/>
  <c r="R122"/>
  <c r="R121"/>
  <c r="P122"/>
  <c r="P121"/>
  <c r="BK122"/>
  <c r="BK121"/>
  <c r="J121"/>
  <c r="J122"/>
  <c r="BE122"/>
  <c r="J67"/>
  <c r="BI118"/>
  <c r="BH118"/>
  <c r="BG118"/>
  <c r="BF118"/>
  <c r="T118"/>
  <c r="T117"/>
  <c r="R118"/>
  <c r="R117"/>
  <c r="P118"/>
  <c r="P117"/>
  <c r="BK118"/>
  <c r="BK117"/>
  <c r="J117"/>
  <c r="J118"/>
  <c r="BE118"/>
  <c r="J66"/>
  <c r="BI115"/>
  <c r="BH115"/>
  <c r="BG115"/>
  <c r="BF115"/>
  <c r="T115"/>
  <c r="R115"/>
  <c r="P115"/>
  <c r="BK115"/>
  <c r="J115"/>
  <c r="BE115"/>
  <c r="BI112"/>
  <c r="BH112"/>
  <c r="BG112"/>
  <c r="BF112"/>
  <c r="T112"/>
  <c r="R112"/>
  <c r="P112"/>
  <c r="BK112"/>
  <c r="J112"/>
  <c r="BE112"/>
  <c r="BI104"/>
  <c r="BH104"/>
  <c r="BG104"/>
  <c r="BF104"/>
  <c r="T104"/>
  <c r="R104"/>
  <c r="P104"/>
  <c r="BK104"/>
  <c r="J104"/>
  <c r="BE104"/>
  <c r="BI102"/>
  <c r="BH102"/>
  <c r="BG102"/>
  <c r="BF102"/>
  <c r="T102"/>
  <c r="R102"/>
  <c r="P102"/>
  <c r="BK102"/>
  <c r="J102"/>
  <c r="BE102"/>
  <c r="BI98"/>
  <c r="F39"/>
  <c i="1" r="BD59"/>
  <c i="5" r="BH98"/>
  <c r="F38"/>
  <c i="1" r="BC59"/>
  <c i="5" r="BG98"/>
  <c r="F37"/>
  <c i="1" r="BB59"/>
  <c i="5" r="BF98"/>
  <c r="J36"/>
  <c i="1" r="AW59"/>
  <c i="5" r="F36"/>
  <c i="1" r="BA59"/>
  <c i="5" r="T98"/>
  <c r="T97"/>
  <c r="T96"/>
  <c r="T95"/>
  <c r="R98"/>
  <c r="R97"/>
  <c r="R96"/>
  <c r="R95"/>
  <c r="P98"/>
  <c r="P97"/>
  <c r="P96"/>
  <c r="P95"/>
  <c i="1" r="AU59"/>
  <c i="5" r="BK98"/>
  <c r="BK97"/>
  <c r="J97"/>
  <c r="BK96"/>
  <c r="J96"/>
  <c r="BK95"/>
  <c r="J95"/>
  <c r="J63"/>
  <c r="J32"/>
  <c i="1" r="AG59"/>
  <c i="5" r="J98"/>
  <c r="BE98"/>
  <c r="J35"/>
  <c i="1" r="AV59"/>
  <c i="5" r="F35"/>
  <c i="1" r="AZ59"/>
  <c i="5" r="J65"/>
  <c r="J64"/>
  <c r="J92"/>
  <c r="J91"/>
  <c r="F91"/>
  <c r="F89"/>
  <c r="E87"/>
  <c r="J59"/>
  <c r="J58"/>
  <c r="F58"/>
  <c r="F56"/>
  <c r="E54"/>
  <c r="J41"/>
  <c r="J20"/>
  <c r="E20"/>
  <c r="F92"/>
  <c r="F59"/>
  <c r="J19"/>
  <c r="J14"/>
  <c r="J89"/>
  <c r="J56"/>
  <c r="E7"/>
  <c r="E83"/>
  <c r="E50"/>
  <c i="4" r="J39"/>
  <c r="J38"/>
  <c i="1" r="AY58"/>
  <c i="4" r="J37"/>
  <c i="1" r="AX58"/>
  <c i="4" r="BI252"/>
  <c r="BH252"/>
  <c r="BG252"/>
  <c r="BF252"/>
  <c r="T252"/>
  <c r="R252"/>
  <c r="P252"/>
  <c r="BK252"/>
  <c r="J252"/>
  <c r="BE252"/>
  <c r="BI250"/>
  <c r="BH250"/>
  <c r="BG250"/>
  <c r="BF250"/>
  <c r="T250"/>
  <c r="R250"/>
  <c r="P250"/>
  <c r="BK250"/>
  <c r="J250"/>
  <c r="BE250"/>
  <c r="BI245"/>
  <c r="BH245"/>
  <c r="BG245"/>
  <c r="BF245"/>
  <c r="T245"/>
  <c r="T244"/>
  <c r="R245"/>
  <c r="R244"/>
  <c r="P245"/>
  <c r="P244"/>
  <c r="BK245"/>
  <c r="BK244"/>
  <c r="J244"/>
  <c r="J245"/>
  <c r="BE245"/>
  <c r="J73"/>
  <c r="BI242"/>
  <c r="BH242"/>
  <c r="BG242"/>
  <c r="BF242"/>
  <c r="T242"/>
  <c r="R242"/>
  <c r="P242"/>
  <c r="BK242"/>
  <c r="J242"/>
  <c r="BE242"/>
  <c r="BI237"/>
  <c r="BH237"/>
  <c r="BG237"/>
  <c r="BF237"/>
  <c r="T237"/>
  <c r="R237"/>
  <c r="P237"/>
  <c r="BK237"/>
  <c r="J237"/>
  <c r="BE237"/>
  <c r="BI235"/>
  <c r="BH235"/>
  <c r="BG235"/>
  <c r="BF235"/>
  <c r="T235"/>
  <c r="R235"/>
  <c r="P235"/>
  <c r="BK235"/>
  <c r="J235"/>
  <c r="BE235"/>
  <c r="BI229"/>
  <c r="BH229"/>
  <c r="BG229"/>
  <c r="BF229"/>
  <c r="T229"/>
  <c r="R229"/>
  <c r="P229"/>
  <c r="BK229"/>
  <c r="J229"/>
  <c r="BE229"/>
  <c r="BI226"/>
  <c r="BH226"/>
  <c r="BG226"/>
  <c r="BF226"/>
  <c r="T226"/>
  <c r="R226"/>
  <c r="P226"/>
  <c r="BK226"/>
  <c r="J226"/>
  <c r="BE226"/>
  <c r="BI222"/>
  <c r="BH222"/>
  <c r="BG222"/>
  <c r="BF222"/>
  <c r="T222"/>
  <c r="R222"/>
  <c r="P222"/>
  <c r="BK222"/>
  <c r="J222"/>
  <c r="BE222"/>
  <c r="BI212"/>
  <c r="BH212"/>
  <c r="BG212"/>
  <c r="BF212"/>
  <c r="T212"/>
  <c r="R212"/>
  <c r="P212"/>
  <c r="BK212"/>
  <c r="J212"/>
  <c r="BE212"/>
  <c r="BI209"/>
  <c r="BH209"/>
  <c r="BG209"/>
  <c r="BF209"/>
  <c r="T209"/>
  <c r="T208"/>
  <c r="T207"/>
  <c r="R209"/>
  <c r="R208"/>
  <c r="R207"/>
  <c r="P209"/>
  <c r="P208"/>
  <c r="P207"/>
  <c r="BK209"/>
  <c r="BK208"/>
  <c r="J208"/>
  <c r="BK207"/>
  <c r="J207"/>
  <c r="J209"/>
  <c r="BE209"/>
  <c r="J72"/>
  <c r="J71"/>
  <c r="BI205"/>
  <c r="BH205"/>
  <c r="BG205"/>
  <c r="BF205"/>
  <c r="T205"/>
  <c r="T204"/>
  <c r="R205"/>
  <c r="R204"/>
  <c r="P205"/>
  <c r="P204"/>
  <c r="BK205"/>
  <c r="BK204"/>
  <c r="J204"/>
  <c r="J205"/>
  <c r="BE205"/>
  <c r="J70"/>
  <c r="BI201"/>
  <c r="BH201"/>
  <c r="BG201"/>
  <c r="BF201"/>
  <c r="T201"/>
  <c r="R201"/>
  <c r="P201"/>
  <c r="BK201"/>
  <c r="J201"/>
  <c r="BE201"/>
  <c r="BI199"/>
  <c r="BH199"/>
  <c r="BG199"/>
  <c r="BF199"/>
  <c r="T199"/>
  <c r="R199"/>
  <c r="P199"/>
  <c r="BK199"/>
  <c r="J199"/>
  <c r="BE199"/>
  <c r="BI196"/>
  <c r="BH196"/>
  <c r="BG196"/>
  <c r="BF196"/>
  <c r="T196"/>
  <c r="R196"/>
  <c r="P196"/>
  <c r="BK196"/>
  <c r="J196"/>
  <c r="BE196"/>
  <c r="BI193"/>
  <c r="BH193"/>
  <c r="BG193"/>
  <c r="BF193"/>
  <c r="T193"/>
  <c r="R193"/>
  <c r="P193"/>
  <c r="BK193"/>
  <c r="J193"/>
  <c r="BE193"/>
  <c r="BI192"/>
  <c r="BH192"/>
  <c r="BG192"/>
  <c r="BF192"/>
  <c r="T192"/>
  <c r="R192"/>
  <c r="P192"/>
  <c r="BK192"/>
  <c r="J192"/>
  <c r="BE192"/>
  <c r="BI190"/>
  <c r="BH190"/>
  <c r="BG190"/>
  <c r="BF190"/>
  <c r="T190"/>
  <c r="R190"/>
  <c r="P190"/>
  <c r="BK190"/>
  <c r="J190"/>
  <c r="BE190"/>
  <c r="BI184"/>
  <c r="BH184"/>
  <c r="BG184"/>
  <c r="BF184"/>
  <c r="T184"/>
  <c r="R184"/>
  <c r="P184"/>
  <c r="BK184"/>
  <c r="J184"/>
  <c r="BE184"/>
  <c r="BI177"/>
  <c r="BH177"/>
  <c r="BG177"/>
  <c r="BF177"/>
  <c r="T177"/>
  <c r="R177"/>
  <c r="P177"/>
  <c r="BK177"/>
  <c r="J177"/>
  <c r="BE177"/>
  <c r="BI175"/>
  <c r="BH175"/>
  <c r="BG175"/>
  <c r="BF175"/>
  <c r="T175"/>
  <c r="T174"/>
  <c r="R175"/>
  <c r="R174"/>
  <c r="P175"/>
  <c r="P174"/>
  <c r="BK175"/>
  <c r="BK174"/>
  <c r="J174"/>
  <c r="J175"/>
  <c r="BE175"/>
  <c r="J69"/>
  <c r="BI172"/>
  <c r="BH172"/>
  <c r="BG172"/>
  <c r="BF172"/>
  <c r="T172"/>
  <c r="R172"/>
  <c r="P172"/>
  <c r="BK172"/>
  <c r="J172"/>
  <c r="BE172"/>
  <c r="BI169"/>
  <c r="BH169"/>
  <c r="BG169"/>
  <c r="BF169"/>
  <c r="T169"/>
  <c r="T168"/>
  <c r="R169"/>
  <c r="R168"/>
  <c r="P169"/>
  <c r="P168"/>
  <c r="BK169"/>
  <c r="BK168"/>
  <c r="J168"/>
  <c r="J169"/>
  <c r="BE169"/>
  <c r="J68"/>
  <c r="BI160"/>
  <c r="BH160"/>
  <c r="BG160"/>
  <c r="BF160"/>
  <c r="T160"/>
  <c r="R160"/>
  <c r="P160"/>
  <c r="BK160"/>
  <c r="J160"/>
  <c r="BE160"/>
  <c r="BI158"/>
  <c r="BH158"/>
  <c r="BG158"/>
  <c r="BF158"/>
  <c r="T158"/>
  <c r="R158"/>
  <c r="P158"/>
  <c r="BK158"/>
  <c r="J158"/>
  <c r="BE158"/>
  <c r="BI156"/>
  <c r="BH156"/>
  <c r="BG156"/>
  <c r="BF156"/>
  <c r="T156"/>
  <c r="R156"/>
  <c r="P156"/>
  <c r="BK156"/>
  <c r="J156"/>
  <c r="BE156"/>
  <c r="BI149"/>
  <c r="BH149"/>
  <c r="BG149"/>
  <c r="BF149"/>
  <c r="T149"/>
  <c r="R149"/>
  <c r="P149"/>
  <c r="BK149"/>
  <c r="J149"/>
  <c r="BE149"/>
  <c r="BI147"/>
  <c r="BH147"/>
  <c r="BG147"/>
  <c r="BF147"/>
  <c r="T147"/>
  <c r="R147"/>
  <c r="P147"/>
  <c r="BK147"/>
  <c r="J147"/>
  <c r="BE147"/>
  <c r="BI142"/>
  <c r="BH142"/>
  <c r="BG142"/>
  <c r="BF142"/>
  <c r="T142"/>
  <c r="R142"/>
  <c r="P142"/>
  <c r="BK142"/>
  <c r="J142"/>
  <c r="BE142"/>
  <c r="BI133"/>
  <c r="BH133"/>
  <c r="BG133"/>
  <c r="BF133"/>
  <c r="T133"/>
  <c r="T132"/>
  <c r="R133"/>
  <c r="R132"/>
  <c r="P133"/>
  <c r="P132"/>
  <c r="BK133"/>
  <c r="BK132"/>
  <c r="J132"/>
  <c r="J133"/>
  <c r="BE133"/>
  <c r="J67"/>
  <c r="BI127"/>
  <c r="BH127"/>
  <c r="BG127"/>
  <c r="BF127"/>
  <c r="T127"/>
  <c r="R127"/>
  <c r="P127"/>
  <c r="BK127"/>
  <c r="J127"/>
  <c r="BE127"/>
  <c r="BI121"/>
  <c r="BH121"/>
  <c r="BG121"/>
  <c r="BF121"/>
  <c r="T121"/>
  <c r="T120"/>
  <c r="R121"/>
  <c r="R120"/>
  <c r="P121"/>
  <c r="P120"/>
  <c r="BK121"/>
  <c r="BK120"/>
  <c r="J120"/>
  <c r="J121"/>
  <c r="BE121"/>
  <c r="J66"/>
  <c r="BI118"/>
  <c r="BH118"/>
  <c r="BG118"/>
  <c r="BF118"/>
  <c r="T118"/>
  <c r="R118"/>
  <c r="P118"/>
  <c r="BK118"/>
  <c r="J118"/>
  <c r="BE118"/>
  <c r="BI111"/>
  <c r="BH111"/>
  <c r="BG111"/>
  <c r="BF111"/>
  <c r="T111"/>
  <c r="R111"/>
  <c r="P111"/>
  <c r="BK111"/>
  <c r="J111"/>
  <c r="BE111"/>
  <c r="BI104"/>
  <c r="BH104"/>
  <c r="BG104"/>
  <c r="BF104"/>
  <c r="T104"/>
  <c r="R104"/>
  <c r="P104"/>
  <c r="BK104"/>
  <c r="J104"/>
  <c r="BE104"/>
  <c r="BI102"/>
  <c r="BH102"/>
  <c r="BG102"/>
  <c r="BF102"/>
  <c r="T102"/>
  <c r="R102"/>
  <c r="P102"/>
  <c r="BK102"/>
  <c r="J102"/>
  <c r="BE102"/>
  <c r="BI98"/>
  <c r="F39"/>
  <c i="1" r="BD58"/>
  <c i="4" r="BH98"/>
  <c r="F38"/>
  <c i="1" r="BC58"/>
  <c i="4" r="BG98"/>
  <c r="F37"/>
  <c i="1" r="BB58"/>
  <c i="4" r="BF98"/>
  <c r="J36"/>
  <c i="1" r="AW58"/>
  <c i="4" r="F36"/>
  <c i="1" r="BA58"/>
  <c i="4" r="T98"/>
  <c r="T97"/>
  <c r="T96"/>
  <c r="T95"/>
  <c r="R98"/>
  <c r="R97"/>
  <c r="R96"/>
  <c r="R95"/>
  <c r="P98"/>
  <c r="P97"/>
  <c r="P96"/>
  <c r="P95"/>
  <c i="1" r="AU58"/>
  <c i="4" r="BK98"/>
  <c r="BK97"/>
  <c r="J97"/>
  <c r="BK96"/>
  <c r="J96"/>
  <c r="BK95"/>
  <c r="J95"/>
  <c r="J63"/>
  <c r="J32"/>
  <c i="1" r="AG58"/>
  <c i="4" r="J98"/>
  <c r="BE98"/>
  <c r="J35"/>
  <c i="1" r="AV58"/>
  <c i="4" r="F35"/>
  <c i="1" r="AZ58"/>
  <c i="4" r="J65"/>
  <c r="J64"/>
  <c r="J92"/>
  <c r="J91"/>
  <c r="F91"/>
  <c r="F89"/>
  <c r="E87"/>
  <c r="J59"/>
  <c r="J58"/>
  <c r="F58"/>
  <c r="F56"/>
  <c r="E54"/>
  <c r="J41"/>
  <c r="J20"/>
  <c r="E20"/>
  <c r="F92"/>
  <c r="F59"/>
  <c r="J19"/>
  <c r="J14"/>
  <c r="J89"/>
  <c r="J56"/>
  <c r="E7"/>
  <c r="E83"/>
  <c r="E50"/>
  <c i="3" r="J39"/>
  <c r="J38"/>
  <c i="1" r="AY57"/>
  <c i="3" r="J37"/>
  <c i="1" r="AX57"/>
  <c i="3" r="BI353"/>
  <c r="BH353"/>
  <c r="BG353"/>
  <c r="BF353"/>
  <c r="T353"/>
  <c r="T352"/>
  <c r="R353"/>
  <c r="R352"/>
  <c r="P353"/>
  <c r="P352"/>
  <c r="BK353"/>
  <c r="BK352"/>
  <c r="J352"/>
  <c r="J353"/>
  <c r="BE353"/>
  <c r="J69"/>
  <c r="BI348"/>
  <c r="BH348"/>
  <c r="BG348"/>
  <c r="BF348"/>
  <c r="T348"/>
  <c r="R348"/>
  <c r="P348"/>
  <c r="BK348"/>
  <c r="J348"/>
  <c r="BE348"/>
  <c r="BI344"/>
  <c r="BH344"/>
  <c r="BG344"/>
  <c r="BF344"/>
  <c r="T344"/>
  <c r="R344"/>
  <c r="P344"/>
  <c r="BK344"/>
  <c r="J344"/>
  <c r="BE344"/>
  <c r="BI336"/>
  <c r="BH336"/>
  <c r="BG336"/>
  <c r="BF336"/>
  <c r="T336"/>
  <c r="R336"/>
  <c r="P336"/>
  <c r="BK336"/>
  <c r="J336"/>
  <c r="BE336"/>
  <c r="BI335"/>
  <c r="BH335"/>
  <c r="BG335"/>
  <c r="BF335"/>
  <c r="T335"/>
  <c r="R335"/>
  <c r="P335"/>
  <c r="BK335"/>
  <c r="J335"/>
  <c r="BE335"/>
  <c r="BI330"/>
  <c r="BH330"/>
  <c r="BG330"/>
  <c r="BF330"/>
  <c r="T330"/>
  <c r="R330"/>
  <c r="P330"/>
  <c r="BK330"/>
  <c r="J330"/>
  <c r="BE330"/>
  <c r="BI328"/>
  <c r="BH328"/>
  <c r="BG328"/>
  <c r="BF328"/>
  <c r="T328"/>
  <c r="R328"/>
  <c r="P328"/>
  <c r="BK328"/>
  <c r="J328"/>
  <c r="BE328"/>
  <c r="BI326"/>
  <c r="BH326"/>
  <c r="BG326"/>
  <c r="BF326"/>
  <c r="T326"/>
  <c r="R326"/>
  <c r="P326"/>
  <c r="BK326"/>
  <c r="J326"/>
  <c r="BE326"/>
  <c r="BI323"/>
  <c r="BH323"/>
  <c r="BG323"/>
  <c r="BF323"/>
  <c r="T323"/>
  <c r="R323"/>
  <c r="P323"/>
  <c r="BK323"/>
  <c r="J323"/>
  <c r="BE323"/>
  <c r="BI320"/>
  <c r="BH320"/>
  <c r="BG320"/>
  <c r="BF320"/>
  <c r="T320"/>
  <c r="R320"/>
  <c r="P320"/>
  <c r="BK320"/>
  <c r="J320"/>
  <c r="BE320"/>
  <c r="BI317"/>
  <c r="BH317"/>
  <c r="BG317"/>
  <c r="BF317"/>
  <c r="T317"/>
  <c r="R317"/>
  <c r="P317"/>
  <c r="BK317"/>
  <c r="J317"/>
  <c r="BE317"/>
  <c r="BI310"/>
  <c r="BH310"/>
  <c r="BG310"/>
  <c r="BF310"/>
  <c r="T310"/>
  <c r="R310"/>
  <c r="P310"/>
  <c r="BK310"/>
  <c r="J310"/>
  <c r="BE310"/>
  <c r="BI309"/>
  <c r="BH309"/>
  <c r="BG309"/>
  <c r="BF309"/>
  <c r="T309"/>
  <c r="R309"/>
  <c r="P309"/>
  <c r="BK309"/>
  <c r="J309"/>
  <c r="BE309"/>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R299"/>
  <c r="P299"/>
  <c r="BK299"/>
  <c r="J299"/>
  <c r="BE299"/>
  <c r="BI297"/>
  <c r="BH297"/>
  <c r="BG297"/>
  <c r="BF297"/>
  <c r="T297"/>
  <c r="R297"/>
  <c r="P297"/>
  <c r="BK297"/>
  <c r="J297"/>
  <c r="BE297"/>
  <c r="BI295"/>
  <c r="BH295"/>
  <c r="BG295"/>
  <c r="BF295"/>
  <c r="T295"/>
  <c r="R295"/>
  <c r="P295"/>
  <c r="BK295"/>
  <c r="J295"/>
  <c r="BE295"/>
  <c r="BI293"/>
  <c r="BH293"/>
  <c r="BG293"/>
  <c r="BF293"/>
  <c r="T293"/>
  <c r="R293"/>
  <c r="P293"/>
  <c r="BK293"/>
  <c r="J293"/>
  <c r="BE293"/>
  <c r="BI291"/>
  <c r="BH291"/>
  <c r="BG291"/>
  <c r="BF291"/>
  <c r="T291"/>
  <c r="R291"/>
  <c r="P291"/>
  <c r="BK291"/>
  <c r="J291"/>
  <c r="BE291"/>
  <c r="BI289"/>
  <c r="BH289"/>
  <c r="BG289"/>
  <c r="BF289"/>
  <c r="T289"/>
  <c r="R289"/>
  <c r="P289"/>
  <c r="BK289"/>
  <c r="J289"/>
  <c r="BE289"/>
  <c r="BI287"/>
  <c r="BH287"/>
  <c r="BG287"/>
  <c r="BF287"/>
  <c r="T287"/>
  <c r="R287"/>
  <c r="P287"/>
  <c r="BK287"/>
  <c r="J287"/>
  <c r="BE287"/>
  <c r="BI285"/>
  <c r="BH285"/>
  <c r="BG285"/>
  <c r="BF285"/>
  <c r="T285"/>
  <c r="R285"/>
  <c r="P285"/>
  <c r="BK285"/>
  <c r="J285"/>
  <c r="BE285"/>
  <c r="BI282"/>
  <c r="BH282"/>
  <c r="BG282"/>
  <c r="BF282"/>
  <c r="T282"/>
  <c r="R282"/>
  <c r="P282"/>
  <c r="BK282"/>
  <c r="J282"/>
  <c r="BE282"/>
  <c r="BI279"/>
  <c r="BH279"/>
  <c r="BG279"/>
  <c r="BF279"/>
  <c r="T279"/>
  <c r="R279"/>
  <c r="P279"/>
  <c r="BK279"/>
  <c r="J279"/>
  <c r="BE279"/>
  <c r="BI277"/>
  <c r="BH277"/>
  <c r="BG277"/>
  <c r="BF277"/>
  <c r="T277"/>
  <c r="R277"/>
  <c r="P277"/>
  <c r="BK277"/>
  <c r="J277"/>
  <c r="BE277"/>
  <c r="BI275"/>
  <c r="BH275"/>
  <c r="BG275"/>
  <c r="BF275"/>
  <c r="T275"/>
  <c r="R275"/>
  <c r="P275"/>
  <c r="BK275"/>
  <c r="J275"/>
  <c r="BE275"/>
  <c r="BI273"/>
  <c r="BH273"/>
  <c r="BG273"/>
  <c r="BF273"/>
  <c r="T273"/>
  <c r="R273"/>
  <c r="P273"/>
  <c r="BK273"/>
  <c r="J273"/>
  <c r="BE273"/>
  <c r="BI271"/>
  <c r="BH271"/>
  <c r="BG271"/>
  <c r="BF271"/>
  <c r="T271"/>
  <c r="R271"/>
  <c r="P271"/>
  <c r="BK271"/>
  <c r="J271"/>
  <c r="BE271"/>
  <c r="BI269"/>
  <c r="BH269"/>
  <c r="BG269"/>
  <c r="BF269"/>
  <c r="T269"/>
  <c r="R269"/>
  <c r="P269"/>
  <c r="BK269"/>
  <c r="J269"/>
  <c r="BE269"/>
  <c r="BI265"/>
  <c r="BH265"/>
  <c r="BG265"/>
  <c r="BF265"/>
  <c r="T265"/>
  <c r="R265"/>
  <c r="P265"/>
  <c r="BK265"/>
  <c r="J265"/>
  <c r="BE265"/>
  <c r="BI264"/>
  <c r="BH264"/>
  <c r="BG264"/>
  <c r="BF264"/>
  <c r="T264"/>
  <c r="R264"/>
  <c r="P264"/>
  <c r="BK264"/>
  <c r="J264"/>
  <c r="BE264"/>
  <c r="BI263"/>
  <c r="BH263"/>
  <c r="BG263"/>
  <c r="BF263"/>
  <c r="T263"/>
  <c r="R263"/>
  <c r="P263"/>
  <c r="BK263"/>
  <c r="J263"/>
  <c r="BE263"/>
  <c r="BI262"/>
  <c r="BH262"/>
  <c r="BG262"/>
  <c r="BF262"/>
  <c r="T262"/>
  <c r="R262"/>
  <c r="P262"/>
  <c r="BK262"/>
  <c r="J262"/>
  <c r="BE262"/>
  <c r="BI260"/>
  <c r="BH260"/>
  <c r="BG260"/>
  <c r="BF260"/>
  <c r="T260"/>
  <c r="R260"/>
  <c r="P260"/>
  <c r="BK260"/>
  <c r="J260"/>
  <c r="BE260"/>
  <c r="BI258"/>
  <c r="BH258"/>
  <c r="BG258"/>
  <c r="BF258"/>
  <c r="T258"/>
  <c r="R258"/>
  <c r="P258"/>
  <c r="BK258"/>
  <c r="J258"/>
  <c r="BE258"/>
  <c r="BI256"/>
  <c r="BH256"/>
  <c r="BG256"/>
  <c r="BF256"/>
  <c r="T256"/>
  <c r="R256"/>
  <c r="P256"/>
  <c r="BK256"/>
  <c r="J256"/>
  <c r="BE256"/>
  <c r="BI255"/>
  <c r="BH255"/>
  <c r="BG255"/>
  <c r="BF255"/>
  <c r="T255"/>
  <c r="R255"/>
  <c r="P255"/>
  <c r="BK255"/>
  <c r="J255"/>
  <c r="BE255"/>
  <c r="BI250"/>
  <c r="BH250"/>
  <c r="BG250"/>
  <c r="BF250"/>
  <c r="T250"/>
  <c r="R250"/>
  <c r="P250"/>
  <c r="BK250"/>
  <c r="J250"/>
  <c r="BE250"/>
  <c r="BI249"/>
  <c r="BH249"/>
  <c r="BG249"/>
  <c r="BF249"/>
  <c r="T249"/>
  <c r="R249"/>
  <c r="P249"/>
  <c r="BK249"/>
  <c r="J249"/>
  <c r="BE249"/>
  <c r="BI246"/>
  <c r="BH246"/>
  <c r="BG246"/>
  <c r="BF246"/>
  <c r="T246"/>
  <c r="R246"/>
  <c r="P246"/>
  <c r="BK246"/>
  <c r="J246"/>
  <c r="BE246"/>
  <c r="BI245"/>
  <c r="BH245"/>
  <c r="BG245"/>
  <c r="BF245"/>
  <c r="T245"/>
  <c r="R245"/>
  <c r="P245"/>
  <c r="BK245"/>
  <c r="J245"/>
  <c r="BE245"/>
  <c r="BI244"/>
  <c r="BH244"/>
  <c r="BG244"/>
  <c r="BF244"/>
  <c r="T244"/>
  <c r="R244"/>
  <c r="P244"/>
  <c r="BK244"/>
  <c r="J244"/>
  <c r="BE244"/>
  <c r="BI242"/>
  <c r="BH242"/>
  <c r="BG242"/>
  <c r="BF242"/>
  <c r="T242"/>
  <c r="R242"/>
  <c r="P242"/>
  <c r="BK242"/>
  <c r="J242"/>
  <c r="BE242"/>
  <c r="BI241"/>
  <c r="BH241"/>
  <c r="BG241"/>
  <c r="BF241"/>
  <c r="T241"/>
  <c r="R241"/>
  <c r="P241"/>
  <c r="BK241"/>
  <c r="J241"/>
  <c r="BE241"/>
  <c r="BI239"/>
  <c r="BH239"/>
  <c r="BG239"/>
  <c r="BF239"/>
  <c r="T239"/>
  <c r="R239"/>
  <c r="P239"/>
  <c r="BK239"/>
  <c r="J239"/>
  <c r="BE239"/>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3"/>
  <c r="BH233"/>
  <c r="BG233"/>
  <c r="BF233"/>
  <c r="T233"/>
  <c r="R233"/>
  <c r="P233"/>
  <c r="BK233"/>
  <c r="J233"/>
  <c r="BE233"/>
  <c r="BI228"/>
  <c r="BH228"/>
  <c r="BG228"/>
  <c r="BF228"/>
  <c r="T228"/>
  <c r="R228"/>
  <c r="P228"/>
  <c r="BK228"/>
  <c r="J228"/>
  <c r="BE228"/>
  <c r="BI226"/>
  <c r="BH226"/>
  <c r="BG226"/>
  <c r="BF226"/>
  <c r="T226"/>
  <c r="R226"/>
  <c r="P226"/>
  <c r="BK226"/>
  <c r="J226"/>
  <c r="BE226"/>
  <c r="BI223"/>
  <c r="BH223"/>
  <c r="BG223"/>
  <c r="BF223"/>
  <c r="T223"/>
  <c r="R223"/>
  <c r="P223"/>
  <c r="BK223"/>
  <c r="J223"/>
  <c r="BE223"/>
  <c r="BI221"/>
  <c r="BH221"/>
  <c r="BG221"/>
  <c r="BF221"/>
  <c r="T221"/>
  <c r="R221"/>
  <c r="P221"/>
  <c r="BK221"/>
  <c r="J221"/>
  <c r="BE221"/>
  <c r="BI218"/>
  <c r="BH218"/>
  <c r="BG218"/>
  <c r="BF218"/>
  <c r="T218"/>
  <c r="R218"/>
  <c r="P218"/>
  <c r="BK218"/>
  <c r="J218"/>
  <c r="BE218"/>
  <c r="BI211"/>
  <c r="BH211"/>
  <c r="BG211"/>
  <c r="BF211"/>
  <c r="T211"/>
  <c r="R211"/>
  <c r="P211"/>
  <c r="BK211"/>
  <c r="J211"/>
  <c r="BE211"/>
  <c r="BI209"/>
  <c r="BH209"/>
  <c r="BG209"/>
  <c r="BF209"/>
  <c r="T209"/>
  <c r="R209"/>
  <c r="P209"/>
  <c r="BK209"/>
  <c r="J209"/>
  <c r="BE209"/>
  <c r="BI204"/>
  <c r="BH204"/>
  <c r="BG204"/>
  <c r="BF204"/>
  <c r="T204"/>
  <c r="R204"/>
  <c r="P204"/>
  <c r="BK204"/>
  <c r="J204"/>
  <c r="BE204"/>
  <c r="BI203"/>
  <c r="BH203"/>
  <c r="BG203"/>
  <c r="BF203"/>
  <c r="T203"/>
  <c r="R203"/>
  <c r="P203"/>
  <c r="BK203"/>
  <c r="J203"/>
  <c r="BE203"/>
  <c r="BI202"/>
  <c r="BH202"/>
  <c r="BG202"/>
  <c r="BF202"/>
  <c r="T202"/>
  <c r="R202"/>
  <c r="P202"/>
  <c r="BK202"/>
  <c r="J202"/>
  <c r="BE202"/>
  <c r="BI200"/>
  <c r="BH200"/>
  <c r="BG200"/>
  <c r="BF200"/>
  <c r="T200"/>
  <c r="R200"/>
  <c r="P200"/>
  <c r="BK200"/>
  <c r="J200"/>
  <c r="BE200"/>
  <c r="BI199"/>
  <c r="BH199"/>
  <c r="BG199"/>
  <c r="BF199"/>
  <c r="T199"/>
  <c r="R199"/>
  <c r="P199"/>
  <c r="BK199"/>
  <c r="J199"/>
  <c r="BE199"/>
  <c r="BI196"/>
  <c r="BH196"/>
  <c r="BG196"/>
  <c r="BF196"/>
  <c r="T196"/>
  <c r="R196"/>
  <c r="P196"/>
  <c r="BK196"/>
  <c r="J196"/>
  <c r="BE196"/>
  <c r="BI195"/>
  <c r="BH195"/>
  <c r="BG195"/>
  <c r="BF195"/>
  <c r="T195"/>
  <c r="R195"/>
  <c r="P195"/>
  <c r="BK195"/>
  <c r="J195"/>
  <c r="BE195"/>
  <c r="BI194"/>
  <c r="BH194"/>
  <c r="BG194"/>
  <c r="BF194"/>
  <c r="T194"/>
  <c r="R194"/>
  <c r="P194"/>
  <c r="BK194"/>
  <c r="J194"/>
  <c r="BE194"/>
  <c r="BI192"/>
  <c r="BH192"/>
  <c r="BG192"/>
  <c r="BF192"/>
  <c r="T192"/>
  <c r="R192"/>
  <c r="P192"/>
  <c r="BK192"/>
  <c r="J192"/>
  <c r="BE192"/>
  <c r="BI191"/>
  <c r="BH191"/>
  <c r="BG191"/>
  <c r="BF191"/>
  <c r="T191"/>
  <c r="R191"/>
  <c r="P191"/>
  <c r="BK191"/>
  <c r="J191"/>
  <c r="BE191"/>
  <c r="BI190"/>
  <c r="BH190"/>
  <c r="BG190"/>
  <c r="BF190"/>
  <c r="T190"/>
  <c r="R190"/>
  <c r="P190"/>
  <c r="BK190"/>
  <c r="J190"/>
  <c r="BE190"/>
  <c r="BI188"/>
  <c r="BH188"/>
  <c r="BG188"/>
  <c r="BF188"/>
  <c r="T188"/>
  <c r="R188"/>
  <c r="P188"/>
  <c r="BK188"/>
  <c r="J188"/>
  <c r="BE188"/>
  <c r="BI187"/>
  <c r="BH187"/>
  <c r="BG187"/>
  <c r="BF187"/>
  <c r="T187"/>
  <c r="R187"/>
  <c r="P187"/>
  <c r="BK187"/>
  <c r="J187"/>
  <c r="BE187"/>
  <c r="BI185"/>
  <c r="BH185"/>
  <c r="BG185"/>
  <c r="BF185"/>
  <c r="T185"/>
  <c r="R185"/>
  <c r="P185"/>
  <c r="BK185"/>
  <c r="J185"/>
  <c r="BE185"/>
  <c r="BI183"/>
  <c r="BH183"/>
  <c r="BG183"/>
  <c r="BF183"/>
  <c r="T183"/>
  <c r="R183"/>
  <c r="P183"/>
  <c r="BK183"/>
  <c r="J183"/>
  <c r="BE183"/>
  <c r="BI180"/>
  <c r="BH180"/>
  <c r="BG180"/>
  <c r="BF180"/>
  <c r="T180"/>
  <c r="R180"/>
  <c r="P180"/>
  <c r="BK180"/>
  <c r="J180"/>
  <c r="BE180"/>
  <c r="BI178"/>
  <c r="BH178"/>
  <c r="BG178"/>
  <c r="BF178"/>
  <c r="T178"/>
  <c r="R178"/>
  <c r="P178"/>
  <c r="BK178"/>
  <c r="J178"/>
  <c r="BE178"/>
  <c r="BI173"/>
  <c r="BH173"/>
  <c r="BG173"/>
  <c r="BF173"/>
  <c r="T173"/>
  <c r="R173"/>
  <c r="P173"/>
  <c r="BK173"/>
  <c r="J173"/>
  <c r="BE173"/>
  <c r="BI171"/>
  <c r="BH171"/>
  <c r="BG171"/>
  <c r="BF171"/>
  <c r="T171"/>
  <c r="R171"/>
  <c r="P171"/>
  <c r="BK171"/>
  <c r="J171"/>
  <c r="BE171"/>
  <c r="BI168"/>
  <c r="BH168"/>
  <c r="BG168"/>
  <c r="BF168"/>
  <c r="T168"/>
  <c r="R168"/>
  <c r="P168"/>
  <c r="BK168"/>
  <c r="J168"/>
  <c r="BE168"/>
  <c r="BI166"/>
  <c r="BH166"/>
  <c r="BG166"/>
  <c r="BF166"/>
  <c r="T166"/>
  <c r="R166"/>
  <c r="P166"/>
  <c r="BK166"/>
  <c r="J166"/>
  <c r="BE166"/>
  <c r="BI163"/>
  <c r="BH163"/>
  <c r="BG163"/>
  <c r="BF163"/>
  <c r="T163"/>
  <c r="R163"/>
  <c r="P163"/>
  <c r="BK163"/>
  <c r="J163"/>
  <c r="BE163"/>
  <c r="BI161"/>
  <c r="BH161"/>
  <c r="BG161"/>
  <c r="BF161"/>
  <c r="T161"/>
  <c r="R161"/>
  <c r="P161"/>
  <c r="BK161"/>
  <c r="J161"/>
  <c r="BE161"/>
  <c r="BI158"/>
  <c r="BH158"/>
  <c r="BG158"/>
  <c r="BF158"/>
  <c r="T158"/>
  <c r="T157"/>
  <c r="R158"/>
  <c r="R157"/>
  <c r="P158"/>
  <c r="P157"/>
  <c r="BK158"/>
  <c r="BK157"/>
  <c r="J157"/>
  <c r="J158"/>
  <c r="BE158"/>
  <c r="J68"/>
  <c r="BI156"/>
  <c r="BH156"/>
  <c r="BG156"/>
  <c r="BF156"/>
  <c r="T156"/>
  <c r="R156"/>
  <c r="P156"/>
  <c r="BK156"/>
  <c r="J156"/>
  <c r="BE156"/>
  <c r="BI155"/>
  <c r="BH155"/>
  <c r="BG155"/>
  <c r="BF155"/>
  <c r="T155"/>
  <c r="R155"/>
  <c r="P155"/>
  <c r="BK155"/>
  <c r="J155"/>
  <c r="BE155"/>
  <c r="BI153"/>
  <c r="BH153"/>
  <c r="BG153"/>
  <c r="BF153"/>
  <c r="T153"/>
  <c r="R153"/>
  <c r="P153"/>
  <c r="BK153"/>
  <c r="J153"/>
  <c r="BE153"/>
  <c r="BI151"/>
  <c r="BH151"/>
  <c r="BG151"/>
  <c r="BF151"/>
  <c r="T151"/>
  <c r="R151"/>
  <c r="P151"/>
  <c r="BK151"/>
  <c r="J151"/>
  <c r="BE151"/>
  <c r="BI145"/>
  <c r="BH145"/>
  <c r="BG145"/>
  <c r="BF145"/>
  <c r="T145"/>
  <c r="T144"/>
  <c r="R145"/>
  <c r="R144"/>
  <c r="P145"/>
  <c r="P144"/>
  <c r="BK145"/>
  <c r="BK144"/>
  <c r="J144"/>
  <c r="J145"/>
  <c r="BE145"/>
  <c r="J67"/>
  <c r="BI138"/>
  <c r="BH138"/>
  <c r="BG138"/>
  <c r="BF138"/>
  <c r="T138"/>
  <c r="T137"/>
  <c r="R138"/>
  <c r="R137"/>
  <c r="P138"/>
  <c r="P137"/>
  <c r="BK138"/>
  <c r="BK137"/>
  <c r="J137"/>
  <c r="J138"/>
  <c r="BE138"/>
  <c r="J66"/>
  <c r="BI134"/>
  <c r="BH134"/>
  <c r="BG134"/>
  <c r="BF134"/>
  <c r="T134"/>
  <c r="R134"/>
  <c r="P134"/>
  <c r="BK134"/>
  <c r="J134"/>
  <c r="BE134"/>
  <c r="BI132"/>
  <c r="BH132"/>
  <c r="BG132"/>
  <c r="BF132"/>
  <c r="T132"/>
  <c r="R132"/>
  <c r="P132"/>
  <c r="BK132"/>
  <c r="J132"/>
  <c r="BE132"/>
  <c r="BI128"/>
  <c r="BH128"/>
  <c r="BG128"/>
  <c r="BF128"/>
  <c r="T128"/>
  <c r="R128"/>
  <c r="P128"/>
  <c r="BK128"/>
  <c r="J128"/>
  <c r="BE128"/>
  <c r="BI121"/>
  <c r="BH121"/>
  <c r="BG121"/>
  <c r="BF121"/>
  <c r="T121"/>
  <c r="R121"/>
  <c r="P121"/>
  <c r="BK121"/>
  <c r="J121"/>
  <c r="BE121"/>
  <c r="BI118"/>
  <c r="BH118"/>
  <c r="BG118"/>
  <c r="BF118"/>
  <c r="T118"/>
  <c r="R118"/>
  <c r="P118"/>
  <c r="BK118"/>
  <c r="J118"/>
  <c r="BE118"/>
  <c r="BI115"/>
  <c r="BH115"/>
  <c r="BG115"/>
  <c r="BF115"/>
  <c r="T115"/>
  <c r="R115"/>
  <c r="P115"/>
  <c r="BK115"/>
  <c r="J115"/>
  <c r="BE115"/>
  <c r="BI113"/>
  <c r="BH113"/>
  <c r="BG113"/>
  <c r="BF113"/>
  <c r="T113"/>
  <c r="R113"/>
  <c r="P113"/>
  <c r="BK113"/>
  <c r="J113"/>
  <c r="BE113"/>
  <c r="BI110"/>
  <c r="BH110"/>
  <c r="BG110"/>
  <c r="BF110"/>
  <c r="T110"/>
  <c r="R110"/>
  <c r="P110"/>
  <c r="BK110"/>
  <c r="J110"/>
  <c r="BE110"/>
  <c r="BI105"/>
  <c r="BH105"/>
  <c r="BG105"/>
  <c r="BF105"/>
  <c r="T105"/>
  <c r="R105"/>
  <c r="P105"/>
  <c r="BK105"/>
  <c r="J105"/>
  <c r="BE105"/>
  <c r="BI104"/>
  <c r="BH104"/>
  <c r="BG104"/>
  <c r="BF104"/>
  <c r="T104"/>
  <c r="R104"/>
  <c r="P104"/>
  <c r="BK104"/>
  <c r="J104"/>
  <c r="BE104"/>
  <c r="BI101"/>
  <c r="BH101"/>
  <c r="BG101"/>
  <c r="BF101"/>
  <c r="T101"/>
  <c r="R101"/>
  <c r="P101"/>
  <c r="BK101"/>
  <c r="J101"/>
  <c r="BE101"/>
  <c r="BI94"/>
  <c r="F39"/>
  <c i="1" r="BD57"/>
  <c i="3" r="BH94"/>
  <c r="F38"/>
  <c i="1" r="BC57"/>
  <c i="3" r="BG94"/>
  <c r="F37"/>
  <c i="1" r="BB57"/>
  <c i="3" r="BF94"/>
  <c r="J36"/>
  <c i="1" r="AW57"/>
  <c i="3" r="F36"/>
  <c i="1" r="BA57"/>
  <c i="3" r="T94"/>
  <c r="T93"/>
  <c r="T92"/>
  <c r="T91"/>
  <c r="R94"/>
  <c r="R93"/>
  <c r="R92"/>
  <c r="R91"/>
  <c r="P94"/>
  <c r="P93"/>
  <c r="P92"/>
  <c r="P91"/>
  <c i="1" r="AU57"/>
  <c i="3" r="BK94"/>
  <c r="BK93"/>
  <c r="J93"/>
  <c r="BK92"/>
  <c r="J92"/>
  <c r="BK91"/>
  <c r="J91"/>
  <c r="J63"/>
  <c r="J32"/>
  <c i="1" r="AG57"/>
  <c i="3" r="J94"/>
  <c r="BE94"/>
  <c r="J35"/>
  <c i="1" r="AV57"/>
  <c i="3" r="F35"/>
  <c i="1" r="AZ57"/>
  <c i="3" r="J65"/>
  <c r="J64"/>
  <c r="J88"/>
  <c r="J87"/>
  <c r="F87"/>
  <c r="F85"/>
  <c r="E83"/>
  <c r="J59"/>
  <c r="J58"/>
  <c r="F58"/>
  <c r="F56"/>
  <c r="E54"/>
  <c r="J41"/>
  <c r="J20"/>
  <c r="E20"/>
  <c r="F88"/>
  <c r="F59"/>
  <c r="J19"/>
  <c r="J14"/>
  <c r="J85"/>
  <c r="J56"/>
  <c r="E7"/>
  <c r="E79"/>
  <c r="E50"/>
  <c i="2" r="J37"/>
  <c r="J36"/>
  <c i="1" r="AY55"/>
  <c i="2" r="J35"/>
  <c i="1" r="AX55"/>
  <c i="2" r="BI202"/>
  <c r="BH202"/>
  <c r="BG202"/>
  <c r="BF202"/>
  <c r="T202"/>
  <c r="T201"/>
  <c r="R202"/>
  <c r="R201"/>
  <c r="P202"/>
  <c r="P201"/>
  <c r="BK202"/>
  <c r="BK201"/>
  <c r="J201"/>
  <c r="J202"/>
  <c r="BE202"/>
  <c r="J64"/>
  <c r="BI199"/>
  <c r="BH199"/>
  <c r="BG199"/>
  <c r="BF199"/>
  <c r="T199"/>
  <c r="R199"/>
  <c r="P199"/>
  <c r="BK199"/>
  <c r="J199"/>
  <c r="BE199"/>
  <c r="BI196"/>
  <c r="BH196"/>
  <c r="BG196"/>
  <c r="BF196"/>
  <c r="T196"/>
  <c r="T195"/>
  <c r="R196"/>
  <c r="R195"/>
  <c r="P196"/>
  <c r="P195"/>
  <c r="BK196"/>
  <c r="BK195"/>
  <c r="J195"/>
  <c r="J196"/>
  <c r="BE196"/>
  <c r="J63"/>
  <c r="BI193"/>
  <c r="BH193"/>
  <c r="BG193"/>
  <c r="BF193"/>
  <c r="T193"/>
  <c r="T192"/>
  <c r="R193"/>
  <c r="R192"/>
  <c r="P193"/>
  <c r="P192"/>
  <c r="BK193"/>
  <c r="BK192"/>
  <c r="J192"/>
  <c r="J193"/>
  <c r="BE193"/>
  <c r="J62"/>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6"/>
  <c r="BH176"/>
  <c r="BG176"/>
  <c r="BF176"/>
  <c r="T176"/>
  <c r="R176"/>
  <c r="P176"/>
  <c r="BK176"/>
  <c r="J176"/>
  <c r="BE176"/>
  <c r="BI168"/>
  <c r="BH168"/>
  <c r="BG168"/>
  <c r="BF168"/>
  <c r="T168"/>
  <c r="R168"/>
  <c r="P168"/>
  <c r="BK168"/>
  <c r="J168"/>
  <c r="BE168"/>
  <c r="BI165"/>
  <c r="BH165"/>
  <c r="BG165"/>
  <c r="BF165"/>
  <c r="T165"/>
  <c r="R165"/>
  <c r="P165"/>
  <c r="BK165"/>
  <c r="J165"/>
  <c r="BE165"/>
  <c r="BI162"/>
  <c r="BH162"/>
  <c r="BG162"/>
  <c r="BF162"/>
  <c r="T162"/>
  <c r="R162"/>
  <c r="P162"/>
  <c r="BK162"/>
  <c r="J162"/>
  <c r="BE162"/>
  <c r="BI154"/>
  <c r="BH154"/>
  <c r="BG154"/>
  <c r="BF154"/>
  <c r="T154"/>
  <c r="R154"/>
  <c r="P154"/>
  <c r="BK154"/>
  <c r="J154"/>
  <c r="BE154"/>
  <c r="BI152"/>
  <c r="BH152"/>
  <c r="BG152"/>
  <c r="BF152"/>
  <c r="T152"/>
  <c r="R152"/>
  <c r="P152"/>
  <c r="BK152"/>
  <c r="J152"/>
  <c r="BE152"/>
  <c r="BI147"/>
  <c r="BH147"/>
  <c r="BG147"/>
  <c r="BF147"/>
  <c r="T147"/>
  <c r="R147"/>
  <c r="P147"/>
  <c r="BK147"/>
  <c r="J147"/>
  <c r="BE147"/>
  <c r="BI144"/>
  <c r="BH144"/>
  <c r="BG144"/>
  <c r="BF144"/>
  <c r="T144"/>
  <c r="R144"/>
  <c r="P144"/>
  <c r="BK144"/>
  <c r="J144"/>
  <c r="BE144"/>
  <c r="BI142"/>
  <c r="BH142"/>
  <c r="BG142"/>
  <c r="BF142"/>
  <c r="T142"/>
  <c r="R142"/>
  <c r="P142"/>
  <c r="BK142"/>
  <c r="J142"/>
  <c r="BE142"/>
  <c r="BI139"/>
  <c r="BH139"/>
  <c r="BG139"/>
  <c r="BF139"/>
  <c r="T139"/>
  <c r="R139"/>
  <c r="P139"/>
  <c r="BK139"/>
  <c r="J139"/>
  <c r="BE139"/>
  <c r="BI137"/>
  <c r="BH137"/>
  <c r="BG137"/>
  <c r="BF137"/>
  <c r="T137"/>
  <c r="R137"/>
  <c r="P137"/>
  <c r="BK137"/>
  <c r="J137"/>
  <c r="BE137"/>
  <c r="BI134"/>
  <c r="BH134"/>
  <c r="BG134"/>
  <c r="BF134"/>
  <c r="T134"/>
  <c r="R134"/>
  <c r="P134"/>
  <c r="BK134"/>
  <c r="J134"/>
  <c r="BE134"/>
  <c r="BI132"/>
  <c r="BH132"/>
  <c r="BG132"/>
  <c r="BF132"/>
  <c r="T132"/>
  <c r="R132"/>
  <c r="P132"/>
  <c r="BK132"/>
  <c r="J132"/>
  <c r="BE132"/>
  <c r="BI130"/>
  <c r="BH130"/>
  <c r="BG130"/>
  <c r="BF130"/>
  <c r="T130"/>
  <c r="R130"/>
  <c r="P130"/>
  <c r="BK130"/>
  <c r="J130"/>
  <c r="BE130"/>
  <c r="BI125"/>
  <c r="BH125"/>
  <c r="BG125"/>
  <c r="BF125"/>
  <c r="T125"/>
  <c r="R125"/>
  <c r="P125"/>
  <c r="BK125"/>
  <c r="J125"/>
  <c r="BE125"/>
  <c r="BI120"/>
  <c r="BH120"/>
  <c r="BG120"/>
  <c r="BF120"/>
  <c r="T120"/>
  <c r="R120"/>
  <c r="P120"/>
  <c r="BK120"/>
  <c r="J120"/>
  <c r="BE120"/>
  <c r="BI113"/>
  <c r="BH113"/>
  <c r="BG113"/>
  <c r="BF113"/>
  <c r="T113"/>
  <c r="R113"/>
  <c r="P113"/>
  <c r="BK113"/>
  <c r="J113"/>
  <c r="BE113"/>
  <c r="BI110"/>
  <c r="BH110"/>
  <c r="BG110"/>
  <c r="BF110"/>
  <c r="T110"/>
  <c r="R110"/>
  <c r="P110"/>
  <c r="BK110"/>
  <c r="J110"/>
  <c r="BE110"/>
  <c r="BI107"/>
  <c r="BH107"/>
  <c r="BG107"/>
  <c r="BF107"/>
  <c r="T107"/>
  <c r="R107"/>
  <c r="P107"/>
  <c r="BK107"/>
  <c r="J107"/>
  <c r="BE107"/>
  <c r="BI104"/>
  <c r="BH104"/>
  <c r="BG104"/>
  <c r="BF104"/>
  <c r="T104"/>
  <c r="R104"/>
  <c r="P104"/>
  <c r="BK104"/>
  <c r="J104"/>
  <c r="BE104"/>
  <c r="BI97"/>
  <c r="BH97"/>
  <c r="BG97"/>
  <c r="BF97"/>
  <c r="T97"/>
  <c r="R97"/>
  <c r="P97"/>
  <c r="BK97"/>
  <c r="J97"/>
  <c r="BE97"/>
  <c r="BI92"/>
  <c r="BH92"/>
  <c r="BG92"/>
  <c r="BF92"/>
  <c r="T92"/>
  <c r="R92"/>
  <c r="P92"/>
  <c r="BK92"/>
  <c r="J92"/>
  <c r="BE92"/>
  <c r="BI90"/>
  <c r="BH90"/>
  <c r="BG90"/>
  <c r="BF90"/>
  <c r="T90"/>
  <c r="R90"/>
  <c r="P90"/>
  <c r="BK90"/>
  <c r="J90"/>
  <c r="BE90"/>
  <c r="BI87"/>
  <c r="F37"/>
  <c i="1" r="BD55"/>
  <c i="2" r="BH87"/>
  <c r="F36"/>
  <c i="1" r="BC55"/>
  <c i="2" r="BG87"/>
  <c r="F35"/>
  <c i="1" r="BB55"/>
  <c i="2" r="BF87"/>
  <c r="J34"/>
  <c i="1" r="AW55"/>
  <c i="2" r="F34"/>
  <c i="1" r="BA55"/>
  <c i="2" r="T87"/>
  <c r="T86"/>
  <c r="T85"/>
  <c r="T84"/>
  <c r="R87"/>
  <c r="R86"/>
  <c r="R85"/>
  <c r="R84"/>
  <c r="P87"/>
  <c r="P86"/>
  <c r="P85"/>
  <c r="P84"/>
  <c i="1" r="AU55"/>
  <c i="2" r="BK87"/>
  <c r="BK86"/>
  <c r="J86"/>
  <c r="BK85"/>
  <c r="J85"/>
  <c r="BK84"/>
  <c r="J84"/>
  <c r="J59"/>
  <c r="J30"/>
  <c i="1" r="AG55"/>
  <c i="2" r="J87"/>
  <c r="BE87"/>
  <c r="J33"/>
  <c i="1" r="AV55"/>
  <c i="2" r="F33"/>
  <c i="1" r="AZ55"/>
  <c i="2" r="J61"/>
  <c r="J60"/>
  <c r="J81"/>
  <c r="J80"/>
  <c r="F80"/>
  <c r="F78"/>
  <c r="E76"/>
  <c r="J55"/>
  <c r="J54"/>
  <c r="F54"/>
  <c r="F52"/>
  <c r="E50"/>
  <c r="J39"/>
  <c r="J18"/>
  <c r="E18"/>
  <c r="F81"/>
  <c r="F55"/>
  <c r="J17"/>
  <c r="J12"/>
  <c r="J78"/>
  <c r="J52"/>
  <c r="E7"/>
  <c r="E74"/>
  <c r="E48"/>
  <c i="1" r="BD56"/>
  <c r="BC56"/>
  <c r="BB56"/>
  <c r="BA56"/>
  <c r="AZ56"/>
  <c r="AY56"/>
  <c r="AX56"/>
  <c r="AW56"/>
  <c r="AV56"/>
  <c r="AU56"/>
  <c r="AT56"/>
  <c r="AS56"/>
  <c r="AG56"/>
  <c r="BD54"/>
  <c r="W33"/>
  <c r="BC54"/>
  <c r="W32"/>
  <c r="BB54"/>
  <c r="W31"/>
  <c r="BA54"/>
  <c r="W30"/>
  <c r="AZ54"/>
  <c r="W29"/>
  <c r="AY54"/>
  <c r="AX54"/>
  <c r="AW54"/>
  <c r="AK30"/>
  <c r="AV54"/>
  <c r="AK29"/>
  <c r="AU54"/>
  <c r="AT54"/>
  <c r="AS54"/>
  <c r="AG54"/>
  <c r="AK26"/>
  <c r="AT69"/>
  <c r="AN69"/>
  <c r="AT68"/>
  <c r="AN68"/>
  <c r="AT67"/>
  <c r="AN67"/>
  <c r="AT66"/>
  <c r="AN66"/>
  <c r="AT65"/>
  <c r="AN65"/>
  <c r="AT64"/>
  <c r="AN64"/>
  <c r="AT63"/>
  <c r="AN63"/>
  <c r="AT62"/>
  <c r="AN62"/>
  <c r="AT61"/>
  <c r="AN61"/>
  <c r="AT60"/>
  <c r="AN60"/>
  <c r="AT59"/>
  <c r="AN59"/>
  <c r="AT58"/>
  <c r="AN58"/>
  <c r="AT57"/>
  <c r="AN57"/>
  <c r="AN56"/>
  <c r="AT55"/>
  <c r="AN55"/>
  <c r="AN54"/>
  <c r="L50"/>
  <c r="AM50"/>
  <c r="AM49"/>
  <c r="L49"/>
  <c r="AM47"/>
  <c r="L47"/>
  <c r="L45"/>
  <c r="L44"/>
  <c r="AK35"/>
</calcChain>
</file>

<file path=xl/sharedStrings.xml><?xml version="1.0" encoding="utf-8"?>
<sst xmlns="http://schemas.openxmlformats.org/spreadsheetml/2006/main">
  <si>
    <t>Export Komplet</t>
  </si>
  <si>
    <t>VZ</t>
  </si>
  <si>
    <t>2.0</t>
  </si>
  <si>
    <t/>
  </si>
  <si>
    <t>False</t>
  </si>
  <si>
    <t>{bac2b221-9135-4b2d-8a0f-e2b53d660a78}</t>
  </si>
  <si>
    <t xml:space="preserve">&gt;&gt;  skryté sloupce  &lt;&lt;</t>
  </si>
  <si>
    <t>0,01</t>
  </si>
  <si>
    <t>21</t>
  </si>
  <si>
    <t>15</t>
  </si>
  <si>
    <t>REKAPITULACE STAVBY</t>
  </si>
  <si>
    <t xml:space="preserve">v ---  níže se nacházejí doplnkové a pomocné údaje k sestavám  --- v</t>
  </si>
  <si>
    <t>Návod na vyplnění</t>
  </si>
  <si>
    <t>0,001</t>
  </si>
  <si>
    <t>Kód:</t>
  </si>
  <si>
    <t>19-02-1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</si>
  <si>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</si>
  <si>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</si>
  <si>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Semčice, dostavba kanalizace 2.etapa a intenzifikace ČOV</t>
  </si>
  <si>
    <t>KSO:</t>
  </si>
  <si>
    <t>CC-CZ:</t>
  </si>
  <si>
    <t>Místo:</t>
  </si>
  <si>
    <t>Obec Semčice</t>
  </si>
  <si>
    <t>Datum:</t>
  </si>
  <si>
    <t>1.2.2019</t>
  </si>
  <si>
    <t>Zadavatel:</t>
  </si>
  <si>
    <t>IČ:</t>
  </si>
  <si>
    <t>VaK Mladá Boleslav, a.s.</t>
  </si>
  <si>
    <t>DIČ:</t>
  </si>
  <si>
    <t>Uchazeč:</t>
  </si>
  <si>
    <t>Vyplň údaj</t>
  </si>
  <si>
    <t>Projektant:</t>
  </si>
  <si>
    <t>Vodohospodářské inženýrské služby, a.s.</t>
  </si>
  <si>
    <t>True</t>
  </si>
  <si>
    <t>Zpracovatel:</t>
  </si>
  <si>
    <t>Ing.Josef Němeček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</si>
  <si>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</si>
  <si>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</si>
  <si>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</si>
  <si>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</si>
  <si>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</si>
  <si>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</si>
  <si>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</si>
  <si>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</si>
  <si>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</si>
  <si>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</si>
  <si>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</si>
  <si>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</si>
  <si>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</si>
  <si>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</si>
  <si>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</si>
  <si>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</si>
  <si>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</si>
  <si>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</si>
  <si>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</si>
  <si>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</si>
  <si>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</si>
  <si>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</si>
  <si>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</si>
  <si>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</si>
  <si>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</si>
  <si>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</si>
  <si>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</si>
  <si>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</si>
  <si>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</si>
  <si>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</si>
  <si>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</si>
  <si>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</si>
  <si>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</si>
  <si>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</si>
  <si>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</si>
  <si>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</si>
  <si>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</si>
  <si>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</si>
  <si>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</si>
  <si>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</si>
  <si>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</si>
  <si>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</si>
  <si>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01 - Příprava staveniště</t>
  </si>
  <si>
    <t>STA</t>
  </si>
  <si>
    <t>1</t>
  </si>
  <si>
    <t>{92c52192-b3aa-4dbe-b539-8da0501f677d}</t>
  </si>
  <si>
    <t>2</t>
  </si>
  <si>
    <t>02</t>
  </si>
  <si>
    <t>SO 02 - Čistírna odpadních vod</t>
  </si>
  <si>
    <t>{c2b8a860-8973-414c-8c20-4fa5516ef33e}</t>
  </si>
  <si>
    <t>SO 02.1 - Přívodní a propojovací potrubí</t>
  </si>
  <si>
    <t>Soupis</t>
  </si>
  <si>
    <t>{35e14d8c-e449-474e-8014-9c0dcec8a2a2}</t>
  </si>
  <si>
    <t>SO 02.2 - Objekty hrubého předčištění</t>
  </si>
  <si>
    <t>{c6342346-b6b3-4f05-aa72-e7b0ab7b6ada}</t>
  </si>
  <si>
    <t>03</t>
  </si>
  <si>
    <t>SO 02.3 - Aktivační a dosazovací nádrže</t>
  </si>
  <si>
    <t>{e7be08ac-96cd-41a3-be3d-79e945637689}</t>
  </si>
  <si>
    <t>04</t>
  </si>
  <si>
    <t>SO 0.2 - Měrný objekt</t>
  </si>
  <si>
    <t>{9bb3ede1-244c-474d-9186-7bcef2cdedfc}</t>
  </si>
  <si>
    <t>05</t>
  </si>
  <si>
    <t>SO 02.5 - Provozní objekt</t>
  </si>
  <si>
    <t>{0d661f3f-35e7-4149-9729-b6dcf90a78ff}</t>
  </si>
  <si>
    <t>06</t>
  </si>
  <si>
    <t>SO 02.6 - Areálové obslužné komunikace</t>
  </si>
  <si>
    <t>{938c036e-1f73-4d0d-b31e-e5018c1a34b8}</t>
  </si>
  <si>
    <t>07</t>
  </si>
  <si>
    <t>SO 02.7 - Dávkování síranu železitého</t>
  </si>
  <si>
    <t>{b2b28d91-0e6a-4435-94d2-6dda60016beb}</t>
  </si>
  <si>
    <t>08</t>
  </si>
  <si>
    <t>SO 02.8 -Zpevněné plochy a terénní úpravy</t>
  </si>
  <si>
    <t>{76f2ff31-4321-438c-9794-e224bae06e36}</t>
  </si>
  <si>
    <t>SO 03 - Oplocení</t>
  </si>
  <si>
    <t>{6e701d24-490d-460c-b62d-3ab1c85c5e87}</t>
  </si>
  <si>
    <t>SO 04 - Vodovodní přípojka, areálový rozvod vody</t>
  </si>
  <si>
    <t>{9ea6bd8f-d30c-43a3-81d5-97a91fb90102}</t>
  </si>
  <si>
    <t>SO 05 - Bourací a demontážní práce, stavební úpravy</t>
  </si>
  <si>
    <t>{b3f9e7e0-495f-483a-8c4f-d4db4485ad0c}</t>
  </si>
  <si>
    <t>PS 01 - Strojně technologická část</t>
  </si>
  <si>
    <t>PRO</t>
  </si>
  <si>
    <t>{ef20a5d0-7ede-45bf-93ad-ad82040308c1}</t>
  </si>
  <si>
    <t>VRN</t>
  </si>
  <si>
    <t>VON</t>
  </si>
  <si>
    <t>{39bc2b74-d460-4b05-a54d-c6b957a91372}</t>
  </si>
  <si>
    <t>z</t>
  </si>
  <si>
    <t>zásyp zeminou</t>
  </si>
  <si>
    <t>m3</t>
  </si>
  <si>
    <t>68,096</t>
  </si>
  <si>
    <t>celkový výkop</t>
  </si>
  <si>
    <t>1834,658</t>
  </si>
  <si>
    <t>KRYCÍ LIST SOUPISU PRACÍ</t>
  </si>
  <si>
    <t>Objekt:</t>
  </si>
  <si>
    <t>01 - SO 01 - Příprava staveniště</t>
  </si>
  <si>
    <t>REKAPITULACE ČLENĚNÍ SOUPISU PRACÍ</t>
  </si>
  <si>
    <t>Kód dílu - Popis</t>
  </si>
  <si>
    <t>Cena celkem [CZK]</t>
  </si>
  <si>
    <t>-1</t>
  </si>
  <si>
    <t xml:space="preserve">HSV -  Práce a dodávky HSV</t>
  </si>
  <si>
    <t xml:space="preserve">    1 - Zemní práce</t>
  </si>
  <si>
    <t xml:space="preserve">    2 - Zakládání</t>
  </si>
  <si>
    <t xml:space="preserve">    8 - Trubní vedení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</si>
  <si>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</si>
  <si>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</si>
  <si>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</si>
  <si>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</si>
  <si>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</si>
  <si>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</si>
  <si>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</si>
  <si>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</si>
  <si>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</si>
  <si>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</si>
  <si>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</si>
  <si>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</si>
  <si>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</si>
  <si>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</si>
  <si>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</si>
  <si>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</si>
  <si>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</si>
  <si>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Zemní práce</t>
  </si>
  <si>
    <t>K</t>
  </si>
  <si>
    <t>115101201</t>
  </si>
  <si>
    <t>Čerpání vody na dopravní výšku do 10 m s uvažovaným průměrným přítokem do 500 l/min</t>
  </si>
  <si>
    <t>hod</t>
  </si>
  <si>
    <t>CS ÚRS 2019 01</t>
  </si>
  <si>
    <t>4</t>
  </si>
  <si>
    <t>-1187615266</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</si>
  <si>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</si>
  <si>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</si>
  <si>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VV</t>
  </si>
  <si>
    <t>90*24 'Přepočtené koeficientem množství</t>
  </si>
  <si>
    <t>115101301</t>
  </si>
  <si>
    <t>Pohotovost záložní čerpací soupravy pro dopravní výšku do 10 m s uvažovaným průměrným přítokem do 500 l/min</t>
  </si>
  <si>
    <t>den</t>
  </si>
  <si>
    <t>1721821130</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</si>
  <si>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</si>
  <si>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</si>
  <si>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121101102</t>
  </si>
  <si>
    <t>Sejmutí ornice nebo lesní půdy s vodorovným přemístěním na hromady v místě upotřebení nebo na dočasné či trvalé skládky se složením, na vzdálenost přes 50 do 100 m</t>
  </si>
  <si>
    <t>-785685935</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</si>
  <si>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</si>
  <si>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1153*0,15  "plocha dotčená stavbou</t>
  </si>
  <si>
    <t xml:space="preserve">-114*1,5*0,15 " část řešená v SO 04 </t>
  </si>
  <si>
    <t>Součet</t>
  </si>
  <si>
    <t>131101203</t>
  </si>
  <si>
    <t>Hloubení zapažených jam a zářezů s urovnáním dna do předepsaného profilu a spádu v horninách tř. 1 a 2 přes 1 000 do 5 000 m3</t>
  </si>
  <si>
    <t>-1802432062</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</si>
  <si>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</si>
  <si>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 xml:space="preserve">13*21,7*5,3  "aktivace</t>
  </si>
  <si>
    <t xml:space="preserve">13,8*3,5*(7+5)/2   "sjezd do st. jámy</t>
  </si>
  <si>
    <t xml:space="preserve">9,6*1,4*3,7  "prostor před stávajícími nádržemi</t>
  </si>
  <si>
    <t>v*0,2</t>
  </si>
  <si>
    <t>5</t>
  </si>
  <si>
    <t>131201203</t>
  </si>
  <si>
    <t>Hloubení zapažených jam a zářezů s urovnáním dna do předepsaného profilu a spádu v hornině tř. 3 přes 1 000 do 5 000 m3</t>
  </si>
  <si>
    <t>1818104739</t>
  </si>
  <si>
    <t>v*0,4</t>
  </si>
  <si>
    <t>6</t>
  </si>
  <si>
    <t>131301203</t>
  </si>
  <si>
    <t>Hloubení zapažených jam a zářezů s urovnáním dna do předepsaného profilu a spádu v hornině tř. 4 přes 1 000 do 5 000 m3</t>
  </si>
  <si>
    <t>1226250653</t>
  </si>
  <si>
    <t>v*0,3</t>
  </si>
  <si>
    <t>7</t>
  </si>
  <si>
    <t>131401203</t>
  </si>
  <si>
    <t>Hloubení zapažených jam a zářezů s urovnáním dna do předepsaného profilu a spádu v hornině tř. 5 přes 1 000 do 5 000 m3</t>
  </si>
  <si>
    <t>-1684663971</t>
  </si>
  <si>
    <t xml:space="preserve">v*0,1  " 10%výkopu</t>
  </si>
  <si>
    <t>8</t>
  </si>
  <si>
    <t>153112111</t>
  </si>
  <si>
    <t>Zřízení beraněných stěn z ocelových štětovnic z terénu nastražení štětovnic ve standardních podmínkách, délky do 10 m</t>
  </si>
  <si>
    <t>m2</t>
  </si>
  <si>
    <t>1321202345</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</si>
  <si>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</si>
  <si>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 xml:space="preserve">5*15  "pomocná stěna - kotvení stěny</t>
  </si>
  <si>
    <t xml:space="preserve">6,9*(21,7+8,5)  "aktivace</t>
  </si>
  <si>
    <t xml:space="preserve">9*(15+12,5+9,5)  "nájezd</t>
  </si>
  <si>
    <t xml:space="preserve">10*(21,7+13)  "aktivace</t>
  </si>
  <si>
    <t>9</t>
  </si>
  <si>
    <t>153112122</t>
  </si>
  <si>
    <t>Zřízení beraněných stěn z ocelových štětovnic z terénu zaberanění štětovnic ve standardních podmínkách, délky do 8 m</t>
  </si>
  <si>
    <t>1629368294</t>
  </si>
  <si>
    <t xml:space="preserve">5*15  "pomocná stěna </t>
  </si>
  <si>
    <t>10</t>
  </si>
  <si>
    <t>153112123</t>
  </si>
  <si>
    <t>Zřízení beraněných stěn z ocelových štětovnic z terénu zaberanění štětovnic ve standardních podmínkách, délky do 12 m</t>
  </si>
  <si>
    <t>-643856096</t>
  </si>
  <si>
    <t>11</t>
  </si>
  <si>
    <t>153113112</t>
  </si>
  <si>
    <t>Vytažení stěn z ocelových štětovnic zaberaněných z terénu délky do 12 m ve standardních podmínkách, zaberaněných na hloubku do 8 m</t>
  </si>
  <si>
    <t>-1723378615</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</si>
  <si>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</si>
  <si>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12</t>
  </si>
  <si>
    <t>153113113</t>
  </si>
  <si>
    <t>Vytažení stěn z ocelových štětovnic zaberaněných z terénu délky do 12 m ve standardních podmínkách, zaberaněných na hloubku do 12 m</t>
  </si>
  <si>
    <t>1972310749</t>
  </si>
  <si>
    <t>13</t>
  </si>
  <si>
    <t>M</t>
  </si>
  <si>
    <t>159202200</t>
  </si>
  <si>
    <t>štětovnice, pažnice z oceli štětovnice typ ZTV IIIn (Larsen) S240GP (1.0021) dle EN 10248-1</t>
  </si>
  <si>
    <t>t</t>
  </si>
  <si>
    <t>-300643292</t>
  </si>
  <si>
    <t xml:space="preserve">963,38*155,5*0,001*0,5  "opotřebení štětovnic - 50% poř. ceny</t>
  </si>
  <si>
    <t>14</t>
  </si>
  <si>
    <t>153191111R</t>
  </si>
  <si>
    <t>Zřízení rozepření atypického - svařovaným ocelovým rámem U200 Tr 178x10</t>
  </si>
  <si>
    <t>kus</t>
  </si>
  <si>
    <t>1393573062</t>
  </si>
  <si>
    <t xml:space="preserve">Poznámka k souboru cen:_x000d_
1. Ceny nelze použít pro oceňování rozepření stěn rýh pro podzemní vedení v hloubce do 8 m; toto rozepření je započteno v cenách souboru cen 151 . 0-11 Zřízení pažení a rozepření stěn rýh pro podzemní vedení pro všechny šířky rýhy._x000d_
2. Ceny jsou určeny pro překopy inženýrských sítí do maximální hloubky 2,2 m._x000d_
3. Z celkové bedněné plochy se odečítají nebedněné plochy stěn jednotlivě přes 0,50 m2._x000d_
</t>
  </si>
  <si>
    <t>130108260</t>
  </si>
  <si>
    <t>ocel profilová UPN 200 jakost 11 375</t>
  </si>
  <si>
    <t>-282109739</t>
  </si>
  <si>
    <t>P</t>
  </si>
  <si>
    <t>Poznámka k položce:_x000d_
Hmotnost: 25,30 kg/m</t>
  </si>
  <si>
    <t xml:space="preserve">2*3,8*25,3*0,001  " rám  U 200 dle D.04.1</t>
  </si>
  <si>
    <t>16</t>
  </si>
  <si>
    <t>14011104.1</t>
  </si>
  <si>
    <t>trubka ocelová bezešvá hladká jakost 11 353 178x10mm</t>
  </si>
  <si>
    <t>m</t>
  </si>
  <si>
    <t>-742633723</t>
  </si>
  <si>
    <t>4,9+1,4 "výztuže</t>
  </si>
  <si>
    <t>17</t>
  </si>
  <si>
    <t>153851133.1</t>
  </si>
  <si>
    <t>Ztužující táhla z oceli průměru přes 28 do 32 mm</t>
  </si>
  <si>
    <t>891012095</t>
  </si>
  <si>
    <t xml:space="preserve">Poznámka k souboru cen:_x000d_
1. Ceny nelze použít pro ztužující táhla z pramenců; tyto ztužující táhla se oceňují cenami souboru cen 153 82-. . Kotvy kabelové z popouštěných pramenců nebo drátů._x000d_
2. V cenách jsou započteny i náklady na:_x000d_
a) dodání všech potřebných hmot včetně kotevních desek, popř. roznášecích plechů,_x000d_
b) napnutí táhla._x000d_
3. V cenách nejsou započteny náklady na:_x000d_
a) provedení vrtů pro protažení táhel; tyto stavební práce se oceňují cenami souboru cen 22 Vrty,_x000d_
b) injektování táhel; toto injektování se oceňuje cenami souboru cen 281 60-11 Injektování,_x000d_
c) nátěry táhel a plechů; tyto nátěry se oceňují cenami ceníku 800-783 Nátěry._x000d_
</t>
  </si>
  <si>
    <t xml:space="preserve">5*10  " táhla štětovnic z betonářské oceli d32</t>
  </si>
  <si>
    <t>18</t>
  </si>
  <si>
    <t>162701105R</t>
  </si>
  <si>
    <t>Vodorovné přemístění výkopku nebo sypaniny po suchu na obvyklém dopravním prostředku, bez naložení výkopku, avšak se složením bez rozhrnutí z horniny tř. 1 až 5 na mezideponii</t>
  </si>
  <si>
    <t>1592470524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</si>
  <si>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</si>
  <si>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xml:space="preserve">v  "celková vykopaná zemina</t>
  </si>
  <si>
    <t xml:space="preserve">z  "zpětný zásyp </t>
  </si>
  <si>
    <t>19</t>
  </si>
  <si>
    <t>162601102R</t>
  </si>
  <si>
    <t>Vodorovné přemístění výkopku nebo sypaniny po suchu na obvyklém dopravním prostředku, bez naložení výkopku, avšak se složením bez rozhrnutí z horniny tř. 1 až 5 z mezideponie na skládku</t>
  </si>
  <si>
    <t>-1087922965</t>
  </si>
  <si>
    <t>20</t>
  </si>
  <si>
    <t>171201201</t>
  </si>
  <si>
    <t>Uložení sypaniny na skládky</t>
  </si>
  <si>
    <t>-1532791612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</si>
  <si>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</si>
  <si>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v "celkový výkop</t>
  </si>
  <si>
    <t>-z "zpětný zásyp</t>
  </si>
  <si>
    <t>-379,685 "částečný zásyp SO 02.3</t>
  </si>
  <si>
    <t xml:space="preserve">-213,5  "částečný zásyp SO 02.8</t>
  </si>
  <si>
    <t>-18,6 "zpětný zásyp SO.02.6</t>
  </si>
  <si>
    <t>171201211</t>
  </si>
  <si>
    <t>Poplatek za uložení stavebního odpadu na skládce (skládkovné) zeminy a kameniva zatříděného do Katalogu odpadů pod kódem 170 504</t>
  </si>
  <si>
    <t>1098541167</t>
  </si>
  <si>
    <t xml:space="preserve">Poznámka k souboru cen:_x000d_
1. Ceny uvedené v souboru cen lze po dohodě upravit podle místních podmínek._x000d_
</t>
  </si>
  <si>
    <t>1153,44303004412*1,6 'Přepočtené koeficientem množství</t>
  </si>
  <si>
    <t>22</t>
  </si>
  <si>
    <t>167101102</t>
  </si>
  <si>
    <t>Nakládání, skládání a překládání neulehlého výkopku nebo sypaniny nakládání, množství přes 100 m3, z hornin tř. 1 až 4</t>
  </si>
  <si>
    <t>1212753371</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</si>
  <si>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</si>
  <si>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v " naložení výkopku na mezideponii</t>
  </si>
  <si>
    <t>23</t>
  </si>
  <si>
    <t>174101101</t>
  </si>
  <si>
    <t>Zásyp sypaninou z jakékoliv horniny s uložením výkopku ve vrstvách se zhutněním jam, šachet, rýh nebo kolem objektů v těchto vykopávkách</t>
  </si>
  <si>
    <t>854822058</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</si>
  <si>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</si>
  <si>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xml:space="preserve">-11*19,7*5,5   "objem kce aktivací</t>
  </si>
  <si>
    <t xml:space="preserve">-402,5  "přítěžovací štěrk aktivací</t>
  </si>
  <si>
    <t xml:space="preserve">-(20,4+33,584)  "objem nátoku a lapáku + štěrk</t>
  </si>
  <si>
    <t>-118,228 " provedený zásyp pod lapák a nátok SO 02.2</t>
  </si>
  <si>
    <t>24</t>
  </si>
  <si>
    <t>175111109R</t>
  </si>
  <si>
    <t xml:space="preserve">Obsypání potrubí ručně sypaninou z vhodných hornin tř. 1 až 4 nebo materiálem připraveným podél výkopu ve vzdálenosti do 3 m od jeho kraje, pro jakoukoliv hloubku výkopu a míru zhutnění Příplatek k ceně za přetřídění sypaniny </t>
  </si>
  <si>
    <t>17961436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</si>
  <si>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</si>
  <si>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 xml:space="preserve">z  "přetřídění výkopku pro zpětný zásyp</t>
  </si>
  <si>
    <t>25</t>
  </si>
  <si>
    <t>112101102</t>
  </si>
  <si>
    <t>Odstranění stromů s odřezáním kmene a s odvětvením listnatých, průměru kmene přes 300 do 500 mm</t>
  </si>
  <si>
    <t>1036067375</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</si>
  <si>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</si>
  <si>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26</t>
  </si>
  <si>
    <t>162201412</t>
  </si>
  <si>
    <t>Vodorovné přemístění větví, kmenů nebo pařezů s naložením, složením a dopravou do 1000 m kmenů stromů listnatých, průměru přes 300 do 500 mm</t>
  </si>
  <si>
    <t>-864514625</t>
  </si>
  <si>
    <t xml:space="preserve">Poznámka k souboru cen:_x000d_
1. Průměr kmene i pařezu se měří v místě řezu._x000d_
2. Měrná jednotka je 1 strom._x000d_
</t>
  </si>
  <si>
    <t>27</t>
  </si>
  <si>
    <t>111211132</t>
  </si>
  <si>
    <t>Pálení větví stromů se snášením na hromady listnatých v rovině nebo ve svahu do 1:3, průměru kmene přes 30 cm</t>
  </si>
  <si>
    <t>1758738261</t>
  </si>
  <si>
    <t xml:space="preserve">Poznámka k souboru cen:_x000d_
1. V ceně jsou započteny i náklady na snesení klestu na hromady, přihrnování, očištění spáleniště, uložení popela a zbytků na hromadu._x000d_
2. V ceně nejsou započteny náklady na případné nutné použití kropícího vozu, tyto se oceňují samostatně._x000d_
3. Měrná jednotka je 1 strom._x000d_
</t>
  </si>
  <si>
    <t>28</t>
  </si>
  <si>
    <t>182301122</t>
  </si>
  <si>
    <t>Rozprostření a urovnání ornice ve svahu sklonu přes 1:5 při souvislé ploše do 500 m2, tl. vrstvy přes 100 do 150 mm</t>
  </si>
  <si>
    <t>181396024</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</si>
  <si>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</si>
  <si>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 xml:space="preserve">"nezpevněné plochy - ornice, tráva  tl. 150mm</t>
  </si>
  <si>
    <t xml:space="preserve">1153  "plocha stavby </t>
  </si>
  <si>
    <t>-(506+220+64) " zpevněné plochy + stavba</t>
  </si>
  <si>
    <t>-114*1,5 " řešeno v SO 04</t>
  </si>
  <si>
    <t>Zakládání</t>
  </si>
  <si>
    <t>29</t>
  </si>
  <si>
    <t>212752212</t>
  </si>
  <si>
    <t>Trativody z drenážních trubek se zřízením štěrkopískového lože pod trubky a s jejich obsypem v průměrném celkovém množství do 0,15 m3/m v otevřeném výkopu z trubek plastových flexibilních D přes 65 do 100 mm</t>
  </si>
  <si>
    <t>1861547395</t>
  </si>
  <si>
    <t>(21,5+13)*2 "trubky DN80 ve st. jámě</t>
  </si>
  <si>
    <t>Trubní vedení</t>
  </si>
  <si>
    <t>30</t>
  </si>
  <si>
    <t>895170101</t>
  </si>
  <si>
    <t>Drenážní šachta z polypropylenu PP DN 300 pro napojení potrubí D 80/110</t>
  </si>
  <si>
    <t>1069689162</t>
  </si>
  <si>
    <t xml:space="preserve">Poznámka k souboru cen:_x000d_
1. V cenách jsou započteny i náklady na:_x000d_
a) dodání a montáž šachtového dna, trouby šachty, teleskopu a poklopu, příslušného dílu šachty,_x000d_
b) napojení stávajícího drenážního potrubí._x000d_
2. V cenách nejsou započteny náklady na:_x000d_
a) fixování šachty obsypem, který se oceňuje cenami souboru 174 . 0-11 Zásyp sypaninou z jakékoliv horniny katalogu 800-1 Zemní práce části A 01._x000d_
</t>
  </si>
  <si>
    <t>4 " v rozích stavební jámy</t>
  </si>
  <si>
    <t>31</t>
  </si>
  <si>
    <t>895170131</t>
  </si>
  <si>
    <t>Drenážní šachta z polypropylenu PP DN 300 poklop plastový (pro zatížení) pochůzí (1,5 t)</t>
  </si>
  <si>
    <t>-1992699482</t>
  </si>
  <si>
    <t>998</t>
  </si>
  <si>
    <t>Přesun hmot</t>
  </si>
  <si>
    <t>32</t>
  </si>
  <si>
    <t>998003111</t>
  </si>
  <si>
    <t>Přesun hmot pro piloty, kůly, jehly, zápory, štětové nebo tabulové stěny ocelové nebo dřevěné, zřizované z terénu</t>
  </si>
  <si>
    <t>-1448889765</t>
  </si>
  <si>
    <t xml:space="preserve">Poznámka k souboru cen:_x000d_
1. Přesunu hmot lze použít bez omezení největší dopravní vzdálenosti._x000d_
2. Ceny přesunu hmot - 1011 jsou určeny i pro výplně z kameniva._x000d_
</t>
  </si>
  <si>
    <t>PE_110</t>
  </si>
  <si>
    <t>délka potrubí PE110</t>
  </si>
  <si>
    <t>38,15</t>
  </si>
  <si>
    <t>lo</t>
  </si>
  <si>
    <t>lože pod potrubí</t>
  </si>
  <si>
    <t>7,256</t>
  </si>
  <si>
    <t>PE_90</t>
  </si>
  <si>
    <t>potrubí DN90</t>
  </si>
  <si>
    <t>19,52</t>
  </si>
  <si>
    <t>š</t>
  </si>
  <si>
    <t>počet šachet</t>
  </si>
  <si>
    <t>ks</t>
  </si>
  <si>
    <t>bet</t>
  </si>
  <si>
    <t>podbetonování potrubí</t>
  </si>
  <si>
    <t>14,804</t>
  </si>
  <si>
    <t>KT_200</t>
  </si>
  <si>
    <t>potrubí kamenina d200</t>
  </si>
  <si>
    <t>11,12</t>
  </si>
  <si>
    <t>KT_250</t>
  </si>
  <si>
    <t>potrubíí kamenina d250</t>
  </si>
  <si>
    <t>57,93</t>
  </si>
  <si>
    <t>02 - SO 02 - Čistírna odpadních vod</t>
  </si>
  <si>
    <t>KT_300</t>
  </si>
  <si>
    <t>potrubí kamenina d300</t>
  </si>
  <si>
    <t>16,24</t>
  </si>
  <si>
    <t>Soupis:</t>
  </si>
  <si>
    <t>KT_150</t>
  </si>
  <si>
    <t>potrubí kamenina d150</t>
  </si>
  <si>
    <t>14,9</t>
  </si>
  <si>
    <t>01 - SO 02.1 - Přívodní a propojovací potrubí</t>
  </si>
  <si>
    <t>PVC_150</t>
  </si>
  <si>
    <t>potrubí PVC d 150</t>
  </si>
  <si>
    <t>25,21</t>
  </si>
  <si>
    <t>199,079</t>
  </si>
  <si>
    <t>výkop pro potrubí</t>
  </si>
  <si>
    <t>303,915</t>
  </si>
  <si>
    <t>ob</t>
  </si>
  <si>
    <t>obsyp potrubí</t>
  </si>
  <si>
    <t>42,835</t>
  </si>
  <si>
    <t xml:space="preserve">    3 - Svislé a kompletní konstrukce</t>
  </si>
  <si>
    <t xml:space="preserve">    4 - Vodorovné konstrukce</t>
  </si>
  <si>
    <t>132201204</t>
  </si>
  <si>
    <t>Hloubení zapažených i nezapažených rýh šířky přes 600 do 2 000 mm s urovnáním dna do předepsaného profilu a spádu v hornině tř. 3 přes 5 000 m3</t>
  </si>
  <si>
    <t>-1180534937</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</si>
  <si>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</si>
  <si>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(KT_150+KT_200+KT_250+KT_300)*0,9*1,3</t>
  </si>
  <si>
    <t>(PE_110+PE_90+PVC_150)*0,8*1,3</t>
  </si>
  <si>
    <t xml:space="preserve">2,4*(2,4-0,9)*1,3*š  "rozšíření pro šachty</t>
  </si>
  <si>
    <t xml:space="preserve">2,5*2,5*3,35  "čerpací šachta Š16 </t>
  </si>
  <si>
    <t>151101102</t>
  </si>
  <si>
    <t>Zřízení pažení a rozepření stěn rýh pro podzemní vedení pro všechny šířky rýhy příložné pro jakoukoliv mezerovitost, hloubky do 4 m</t>
  </si>
  <si>
    <t>-438320787</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</si>
  <si>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</si>
  <si>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2,5*4*3,35 " š16</t>
  </si>
  <si>
    <t>151101112</t>
  </si>
  <si>
    <t>Odstranění pažení a rozepření stěn rýh pro podzemní vedení s uložením materiálu na vzdálenost do 3 m od kraje výkopu příložné, hloubky do 4 m</t>
  </si>
  <si>
    <t>1090402065</t>
  </si>
  <si>
    <t>Vodorovné přemístění výkopku nebo sypaniny po suchu na obvyklém dopravním prostředku, bez naložení výkopku, avšak se složením bez rozhrnutí z horniny tř. 1 až 4 na mezideponii</t>
  </si>
  <si>
    <t>-876850685</t>
  </si>
  <si>
    <t>v "celková vykopaná zemina</t>
  </si>
  <si>
    <t>698519818</t>
  </si>
  <si>
    <t>v "naložení výkopku na mezideponii</t>
  </si>
  <si>
    <t>Vodorovné přemístění výkopku nebo sypaniny po suchu na obvyklém dopravním prostředku, bez naložení výkopku, avšak se složením bez rozhrnutí z horniny tř. 1 až 4 z mezideponie na skládku</t>
  </si>
  <si>
    <t>-1497808851</t>
  </si>
  <si>
    <t>1783038923</t>
  </si>
  <si>
    <t>v-z</t>
  </si>
  <si>
    <t>1749922774</t>
  </si>
  <si>
    <t>104,714896034217*1,6 'Přepočtené koeficientem množství</t>
  </si>
  <si>
    <t>-826778221</t>
  </si>
  <si>
    <t>v-(bet+ob+lo)</t>
  </si>
  <si>
    <t>-(KT_150*0,03+KT_200*0,05+KT_250*0,07+KT_300*0,1) "vytlačený objem potrubí</t>
  </si>
  <si>
    <t xml:space="preserve">-(0,65*0,65*pi*1,3*š)  "objem šachet</t>
  </si>
  <si>
    <t xml:space="preserve">-(0,62*0,62*pi)*3,25  " objem Š 16</t>
  </si>
  <si>
    <t>175111101</t>
  </si>
  <si>
    <t>Obsypání potrubí ručně sypaninou z vhodných hornin tř. 1 až 4 nebo materiálem připraveným podél výkopu ve vzdálenosti do 3 m od jeho kraje, pro jakoukoliv hloubku výkopu a míru zhutnění bez prohození sypaniny sítem</t>
  </si>
  <si>
    <t>1841494469</t>
  </si>
  <si>
    <t>PE_110+PE_90*0,8*0,3</t>
  </si>
  <si>
    <t>583373020</t>
  </si>
  <si>
    <t>štěrkopísek frakce 0-16</t>
  </si>
  <si>
    <t>-820117165</t>
  </si>
  <si>
    <t>42,835*1,8 'Přepočtené koeficientem množství</t>
  </si>
  <si>
    <t>2002238742</t>
  </si>
  <si>
    <t>Svislé a kompletní konstrukce</t>
  </si>
  <si>
    <t>359901111</t>
  </si>
  <si>
    <t>Vyčištění stok jakékoliv výšky</t>
  </si>
  <si>
    <t>142698245</t>
  </si>
  <si>
    <t xml:space="preserve">Poznámka k souboru cen:_x000d_
1. Cena je určena pro konečné vyčištění stok před předáním a převzetím._x000d_
</t>
  </si>
  <si>
    <t>PE_110+PE_90</t>
  </si>
  <si>
    <t>KT_300+KT_250+KT_200+KT_150</t>
  </si>
  <si>
    <t>Vodorovné konstrukce</t>
  </si>
  <si>
    <t>451572111</t>
  </si>
  <si>
    <t>Lože pod potrubí, stoky a drobné objekty v otevřeném výkopu z kameniva drobného těženého 0 až 4 mm</t>
  </si>
  <si>
    <t>1889161871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</si>
  <si>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</si>
  <si>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xml:space="preserve">(PE_110+PE_90)*0,8*0,1  " podsyp potrubí - D 110, 90</t>
  </si>
  <si>
    <t>PVC_150*0,8*0,1</t>
  </si>
  <si>
    <t xml:space="preserve">2,5*2,5*0,1  " podsyp Š16</t>
  </si>
  <si>
    <t>452112111</t>
  </si>
  <si>
    <t>Osazení betonových dílců prstenců nebo rámů pod poklopy a mříže, výšky do 100 mm</t>
  </si>
  <si>
    <t>1451628129</t>
  </si>
  <si>
    <t xml:space="preserve">Poznámka k souboru cen:_x000d_
1. V cenách nejsou započteny náklady na dodávku betonových výrobků; tyto se oceňují ve specifikaci._x000d_
</t>
  </si>
  <si>
    <t>592241770</t>
  </si>
  <si>
    <t>prstenec betonový vyrovnávací TBW-Q 625/100/120</t>
  </si>
  <si>
    <t>364940794</t>
  </si>
  <si>
    <t>1+3</t>
  </si>
  <si>
    <t>592241750</t>
  </si>
  <si>
    <t>prstenec betonový vyrovnávací TBW-Q 625/60/120</t>
  </si>
  <si>
    <t>484141399</t>
  </si>
  <si>
    <t>592241760R</t>
  </si>
  <si>
    <t>prstenec betonový vyrovnávací TBW-Q 625/40/120</t>
  </si>
  <si>
    <t>-203246549</t>
  </si>
  <si>
    <t>812422121</t>
  </si>
  <si>
    <t>Montáž potrubí z trub betonových hrdlových v otevřeném výkopu ve sklonu do 20 % z trub těsněných pryžovými kroužky DN 500</t>
  </si>
  <si>
    <t>1936751164</t>
  </si>
  <si>
    <t xml:space="preserve">Poznámka k souboru cen:_x000d_
1. V položkách cen 812 . . -2121 nejsou započteny náklady na dodání těsnících pryžových kroužků. Tyto kroužky se oceňují ve specifikaci, nejsou-li zahrnuty v ceně trub._x000d_
</t>
  </si>
  <si>
    <t xml:space="preserve">31,19  "potrubí DN500, měněná dešťová kanalizace</t>
  </si>
  <si>
    <t>59223022</t>
  </si>
  <si>
    <t>trouba betonová se zabudovaným těsnením D50x250x8,5 cm</t>
  </si>
  <si>
    <t>-911279968</t>
  </si>
  <si>
    <t>31,19*1,015 'Přepočtené koeficientem množství</t>
  </si>
  <si>
    <t>831312121</t>
  </si>
  <si>
    <t>Montáž potrubí z trub kameninových hrdlových s integrovaným těsněním v otevřeném výkopu ve sklonu do 20 % DN 150</t>
  </si>
  <si>
    <t>667671942</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</si>
  <si>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1,5 %._x000d_
2. Ceny 831 . . -2193 jsou určeny pro každé jednotlivé napojení dvou dříků trub o zhruba stejném průměru, kdy maximální rozdíl průměrů je 12 mm. Platí také pro spoj dvou různých materiálů_x000d_
3. Ceny 26-3195 a 38-3195 jsou určeny pro každé jednotlivé připojení vnitřní kanalizace na kanalizační přípojku._x000d_
</t>
  </si>
  <si>
    <t xml:space="preserve">14,9  "odtok plovoucích nečistot</t>
  </si>
  <si>
    <t>59710651</t>
  </si>
  <si>
    <t>trouba kameninová glazovaná DN 150mm L1,25m spojovací systém F</t>
  </si>
  <si>
    <t>1868207599</t>
  </si>
  <si>
    <t>14,9*1,015 'Přepočtené koeficientem množství</t>
  </si>
  <si>
    <t>831352121</t>
  </si>
  <si>
    <t>Montáž potrubí z trub kameninových hrdlových s integrovaným těsněním v otevřeném výkopu ve sklonu do 20 % DN 200</t>
  </si>
  <si>
    <t>1221030697</t>
  </si>
  <si>
    <t xml:space="preserve">11,12  "obtok objeků předčištění  KT200</t>
  </si>
  <si>
    <t>59710676</t>
  </si>
  <si>
    <t>trouba kameninová glazovaná DN 200mm L1,50m spojovací systém F</t>
  </si>
  <si>
    <t>-1228537536</t>
  </si>
  <si>
    <t>11,12*1,015 'Přepočtené koeficientem množství</t>
  </si>
  <si>
    <t>831362121</t>
  </si>
  <si>
    <t>Montáž potrubí z trub kameninových hrdlových s integrovaným těsněním v otevřeném výkopu ve sklonu do 20 % DN 250</t>
  </si>
  <si>
    <t>850912547</t>
  </si>
  <si>
    <t xml:space="preserve">44,51  "Potrubí obtoku ČOV - měřené</t>
  </si>
  <si>
    <t xml:space="preserve">13,42  " odtok vyčištěné vody</t>
  </si>
  <si>
    <t>59710705</t>
  </si>
  <si>
    <t>trouba kameninová glazovaná DN 250mm L2,50m spojovací systém C Třída 240</t>
  </si>
  <si>
    <t>-1735996825</t>
  </si>
  <si>
    <t>57,93*1,015 'Přepočtené koeficientem množství</t>
  </si>
  <si>
    <t>831372121</t>
  </si>
  <si>
    <t>Montáž potrubí z trub kameninových hrdlových s integrovaným těsněním v otevřeném výkopu ve sklonu do 20 % DN 300</t>
  </si>
  <si>
    <t>2117106255</t>
  </si>
  <si>
    <t xml:space="preserve">16,24  " nátok na ČOV</t>
  </si>
  <si>
    <t>59710707</t>
  </si>
  <si>
    <t>trouba kameninová glazovaná DN 300mm L2,50m spojovací systém C Třída 240</t>
  </si>
  <si>
    <t>-1858314661</t>
  </si>
  <si>
    <t>16,24*1,015 'Přepočtené koeficientem množství</t>
  </si>
  <si>
    <t>837312221</t>
  </si>
  <si>
    <t>Montáž kameninových tvarovek na potrubí z trub kameninových v otevřeném výkopu s integrovaným těsněním jednoosých DN 150</t>
  </si>
  <si>
    <t>159039925</t>
  </si>
  <si>
    <t xml:space="preserve">Poznámka k souboru cen:_x000d_
1. Ceny jsou určeny pro montáž tvarovek v otevřeném výkopu jakéhokoliv sklonu._x000d_
2. Pro volbu ceny u odbočných tvarovek je rozhodující DN hlavního řadu; u jednoosých větší DN._x000d_
3. V cenách nejsou započteny náklady na dodání tvarovek a těsnícího materiálu, který je součástí tvarovek. Tyto náklady se oceňují ve specifikaci._x000d_
</t>
  </si>
  <si>
    <t>STZ.GA0001534006</t>
  </si>
  <si>
    <t>trouba kameninová glazovaná zkrácená GA DN150mm L60(75)cm spojovací systém F</t>
  </si>
  <si>
    <t>-1378618055</t>
  </si>
  <si>
    <t>837352221</t>
  </si>
  <si>
    <t>Montáž kameninových tvarovek na potrubí z trub kameninových v otevřeném výkopu s integrovaným těsněním jednoosých DN 200</t>
  </si>
  <si>
    <t>-1726719792</t>
  </si>
  <si>
    <t>STZ.GA0002016006</t>
  </si>
  <si>
    <t>trouba kameninová glazovaná zkrácená GA DN200mm L60(75)cm třída 160 spojovací systém F,C</t>
  </si>
  <si>
    <t>-1494112398</t>
  </si>
  <si>
    <t>33</t>
  </si>
  <si>
    <t>STZ.GZ0002016FC6</t>
  </si>
  <si>
    <t>trouba kameninová glazovaná zkrácená GZ DN200mm L60(75)cm třída 160 spojovací systém F,C</t>
  </si>
  <si>
    <t>1936703701</t>
  </si>
  <si>
    <t>34</t>
  </si>
  <si>
    <t>837362221</t>
  </si>
  <si>
    <t>Montáž kameninových tvarovek na potrubí z trub kameninových v otevřeném výkopu s integrovaným těsněním jednoosých DN 250</t>
  </si>
  <si>
    <t>-518946971</t>
  </si>
  <si>
    <t>35</t>
  </si>
  <si>
    <t>STZ.GA0002516C06</t>
  </si>
  <si>
    <t>trouba kameninová glazovaná zkrácená GA DN250mm L60(75)cm třída 160 spojovací systém C</t>
  </si>
  <si>
    <t>842886530</t>
  </si>
  <si>
    <t>36</t>
  </si>
  <si>
    <t>STZ.GZ0002516C06</t>
  </si>
  <si>
    <t>trouba kameninová glazovaná zkrácená GZ DN250mm L60(75)cm třída 160 spojovací systém C</t>
  </si>
  <si>
    <t>1676959444</t>
  </si>
  <si>
    <t>37</t>
  </si>
  <si>
    <t>837361221</t>
  </si>
  <si>
    <t>Montáž kameninových tvarovek na potrubí z trub kameninových v otevřeném výkopu s integrovaným těsněním odbočných DN 250</t>
  </si>
  <si>
    <t>1148328602</t>
  </si>
  <si>
    <t>1 " T-kus propojení obtoků</t>
  </si>
  <si>
    <t>38</t>
  </si>
  <si>
    <t>59711762</t>
  </si>
  <si>
    <t>odbočka kameninová glazovaná jednoduchá kolmá DN 250/200 L60cm spojovací systém C/F tř.160/160</t>
  </si>
  <si>
    <t>-1602353549</t>
  </si>
  <si>
    <t>39</t>
  </si>
  <si>
    <t>837372221</t>
  </si>
  <si>
    <t>Montáž kameninových tvarovek na potrubí z trub kameninových v otevřeném výkopu s integrovaným těsněním jednoosých DN 300</t>
  </si>
  <si>
    <t>1537310550</t>
  </si>
  <si>
    <t>40</t>
  </si>
  <si>
    <t>STZ.GZ0003016C06</t>
  </si>
  <si>
    <t>trouba kameninová glazovaná zkrácená GZ DN300mm L60(75)cm třída 160 spojovací systém C</t>
  </si>
  <si>
    <t>-213078295</t>
  </si>
  <si>
    <t>41</t>
  </si>
  <si>
    <t>STZ.GA0003016C06</t>
  </si>
  <si>
    <t>trouba kameninová glazovaná zkrácená GA DN300mm L60(75)cm třída 160 spojovací systém C</t>
  </si>
  <si>
    <t>-1346627606</t>
  </si>
  <si>
    <t>42</t>
  </si>
  <si>
    <t>852241122R</t>
  </si>
  <si>
    <t xml:space="preserve">Montáž potrubí z trub nerezových tlakových přírubových v otevřeném výkopu, kanálu nebo v šachtě DN 80 vč. dodávky </t>
  </si>
  <si>
    <t>-1504101023</t>
  </si>
  <si>
    <t xml:space="preserve">2 "napojení na technologii l=0,75 </t>
  </si>
  <si>
    <t xml:space="preserve">1  "napojení na potrubí kalu l=0,8</t>
  </si>
  <si>
    <t>1 "l=0,65 DN150 napojení dosazovací n.</t>
  </si>
  <si>
    <t>43</t>
  </si>
  <si>
    <t>852261122R</t>
  </si>
  <si>
    <t>Montáž potrubí z trub nerezových přírubových normálních délek v otevřeném výkopu, kanálu nebo v šachtě do DN 100</t>
  </si>
  <si>
    <t>1642203186</t>
  </si>
  <si>
    <t xml:space="preserve">8,92  "potrubí rozvodu vzduchu DN80</t>
  </si>
  <si>
    <t>44</t>
  </si>
  <si>
    <t>852311122</t>
  </si>
  <si>
    <t>Montáž potrubí z trub litinových tlakových přírubových normálních délek v otevřeném výkopu, kanálu nebo v šachtě DN 150</t>
  </si>
  <si>
    <t>-1327152571</t>
  </si>
  <si>
    <t xml:space="preserve">1  "l=0,25 odtok vyčištěné vody</t>
  </si>
  <si>
    <t xml:space="preserve">1  "l=1,34  odtok nečistot</t>
  </si>
  <si>
    <t xml:space="preserve">1 "l=1,33  odtok kalu</t>
  </si>
  <si>
    <t xml:space="preserve">1  "l=0,75  DN125</t>
  </si>
  <si>
    <t>2 " odtok čisté vody</t>
  </si>
  <si>
    <t>45</t>
  </si>
  <si>
    <t>871255202</t>
  </si>
  <si>
    <t>Montáž kanalizačního potrubí z plastů z polyetylenu PE 100 svařovaných elektrotvarovkou v otevřeném výkopu ve sklonu do 20 % SDR 11/PN16 D 90 x 8,2 mm</t>
  </si>
  <si>
    <t>-994194731</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</si>
  <si>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</si>
  <si>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 xml:space="preserve">19,52  "výtlak nečistot DN90 </t>
  </si>
  <si>
    <t>46</t>
  </si>
  <si>
    <t>28613735</t>
  </si>
  <si>
    <t>potrubí kanalizační třívrstvé PE100 SDR 11, s dodatečným opláštěním, 90 x 8,2 mm</t>
  </si>
  <si>
    <t>-1676067430</t>
  </si>
  <si>
    <t>19,52*1,015 'Přepočtené koeficientem množství</t>
  </si>
  <si>
    <t>47</t>
  </si>
  <si>
    <t>871265201</t>
  </si>
  <si>
    <t>Montáž kanalizačního potrubí z plastů z polyetylenu PE 100 svařovaných elektrotvarovkou v otevřeném výkopu ve sklonu do 20 % SDR 11/PN16 D 110 x 10,0 mm</t>
  </si>
  <si>
    <t>2067987797</t>
  </si>
  <si>
    <t xml:space="preserve">38,15  "potrubí d110 ,výtlak ze Žerčic</t>
  </si>
  <si>
    <t>48</t>
  </si>
  <si>
    <t>286137360</t>
  </si>
  <si>
    <t>potrubí kanalizační třívrstvé PE100 SDR 11, s dodatečným opláštěním, 110 x 10 mm</t>
  </si>
  <si>
    <t>1671263476</t>
  </si>
  <si>
    <t>38,15*1,015 'Přepočtené koeficientem množství</t>
  </si>
  <si>
    <t>49</t>
  </si>
  <si>
    <t>871315241</t>
  </si>
  <si>
    <t>Kanalizační potrubí z tvrdého PVC v otevřeném výkopu ve sklonu do 20 %, hladkého plnostěnného vícevrstvého, tuhost třídy SN 12 DN 150</t>
  </si>
  <si>
    <t>-254304903</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</si>
  <si>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</si>
  <si>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11,76 "odtok kalové vody a ze separátoru písku</t>
  </si>
  <si>
    <t xml:space="preserve">11,45+2  "ležatý svod splaškové kamalizace z provoz. domku + ležatý děšťový svod </t>
  </si>
  <si>
    <t>50</t>
  </si>
  <si>
    <t>877241101</t>
  </si>
  <si>
    <t>Montáž tvarovek na vodovodním plastovém potrubí z polyetylenu PE 100 elektrotvarovek SDR 11/PN16 spojek, oblouků nebo redukcí d 90</t>
  </si>
  <si>
    <t>928131075</t>
  </si>
  <si>
    <t xml:space="preserve">Poznámka k souboru cen:_x000d_
1. V cenách montáže tvarovek nejsou započteny náklady na dodání tvarovek. Tyto náklady se oceňují ve specifikaci._x000d_
</t>
  </si>
  <si>
    <t>51</t>
  </si>
  <si>
    <t>286159740</t>
  </si>
  <si>
    <t>elektrospojka SDR 11 PE 100 PN 16 D 90mm</t>
  </si>
  <si>
    <t>-958282536</t>
  </si>
  <si>
    <t>52</t>
  </si>
  <si>
    <t>28654368</t>
  </si>
  <si>
    <t>příruba volná k lemovému nákružku z polypropylénu 90</t>
  </si>
  <si>
    <t>1146759467</t>
  </si>
  <si>
    <t>53</t>
  </si>
  <si>
    <t>28653135</t>
  </si>
  <si>
    <t>nákružek lemový PE 100 SDR 11 90mm</t>
  </si>
  <si>
    <t>-1985378799</t>
  </si>
  <si>
    <t>54</t>
  </si>
  <si>
    <t>28614960</t>
  </si>
  <si>
    <t>elektrotvarovka T-kus rovnoramenný PE 100 PN 16 D 90mm</t>
  </si>
  <si>
    <t>4773582</t>
  </si>
  <si>
    <t>55</t>
  </si>
  <si>
    <t>877241110</t>
  </si>
  <si>
    <t>Montáž tvarovek na vodovodním plastovém potrubí z polyetylenu PE 100 elektrotvarovek SDR 11/PN16 kolen 45° d 90</t>
  </si>
  <si>
    <t>315920810</t>
  </si>
  <si>
    <t>56</t>
  </si>
  <si>
    <t>28614948</t>
  </si>
  <si>
    <t>elektrokoleno 45° PE 100 PN 16 D 90mm</t>
  </si>
  <si>
    <t>-588767188</t>
  </si>
  <si>
    <t>57</t>
  </si>
  <si>
    <t>877261101</t>
  </si>
  <si>
    <t>Montáž tvarovek na vodovodním plastovém potrubí z polyetylenu PE 100 elektrotvarovek SDR 11/PN16 spojek, oblouků nebo redukcí d 110</t>
  </si>
  <si>
    <t>-975790506</t>
  </si>
  <si>
    <t>58</t>
  </si>
  <si>
    <t>286149490</t>
  </si>
  <si>
    <t>elektrokoleno 45° PE 100 PN 16 D 110mm</t>
  </si>
  <si>
    <t>544530266</t>
  </si>
  <si>
    <t>59</t>
  </si>
  <si>
    <t>28614588</t>
  </si>
  <si>
    <t>elektrozáslepka SDR 11 PE 100 PN 16 D 110mm KIT</t>
  </si>
  <si>
    <t>1971076215</t>
  </si>
  <si>
    <t>60</t>
  </si>
  <si>
    <t>891352322</t>
  </si>
  <si>
    <t>Montáž kanalizačních armatur na potrubí stavítek DN 200</t>
  </si>
  <si>
    <t>800992745</t>
  </si>
  <si>
    <t xml:space="preserve">Poznámka k souboru cen:_x000d_
1. V cenách jsou započteny i náklady na:_x000d_
a) u šoupátek ceny -2122 na vytvoření otvorů ve stropech šachet pro prostup zemních souprav šoupátek,_x000d_
b) u stavítek ceny -2322 chemické kotvy s vyvrtáním otvoru a chemickou patronou, osazení rámů a vodícího zařízení._x000d_
2. V cenách nejsou započteny náklady na:_x000d_
a) dodání šoupátek, zemních souprav, šoupátkových koleček, šoupátkových klíčů, stavítek a vodícího zařízení; tyto náklady se oceňují ve specifikaci,_x000d_
b) osazení šoupátkových poklopů; osazení poklopů se oceňuje příslušnými cenami souboru cen 899 40-11 Osazení poklopů litinových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katalogu._x000d_
</t>
  </si>
  <si>
    <t>1 " stavítko na nátoku</t>
  </si>
  <si>
    <t>61</t>
  </si>
  <si>
    <t>42221470</t>
  </si>
  <si>
    <t>stavítko kanálové do 1.2 bar DN 200-200</t>
  </si>
  <si>
    <t>333889086</t>
  </si>
  <si>
    <t>62</t>
  </si>
  <si>
    <t>891372122</t>
  </si>
  <si>
    <t>Montáž kanalizačních armatur na potrubí šoupátek v otevřeném výkopu nebo v šachtách s osazením zemní soupravy DN 250, DN 300</t>
  </si>
  <si>
    <t>-1105260318</t>
  </si>
  <si>
    <t>2 " vstupní šachta Š3 DN250, DN300</t>
  </si>
  <si>
    <t xml:space="preserve">1  " Š10 DN250</t>
  </si>
  <si>
    <t>63</t>
  </si>
  <si>
    <t>422236531.1</t>
  </si>
  <si>
    <t>šoupátko deskové stěnové DN 300, mat. nerez 1.4301, vč. ovládací tyče</t>
  </si>
  <si>
    <t>-906812579</t>
  </si>
  <si>
    <t>64</t>
  </si>
  <si>
    <t>895941311</t>
  </si>
  <si>
    <t>Zřízení vpusti kanalizační uliční z betonových dílců typ UVB-50</t>
  </si>
  <si>
    <t>-1364015319</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</si>
  <si>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</si>
  <si>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65</t>
  </si>
  <si>
    <t>28661680</t>
  </si>
  <si>
    <t xml:space="preserve">vpusť silniční se sifonem  (vč. dna a mříže)</t>
  </si>
  <si>
    <t>326560407</t>
  </si>
  <si>
    <t>1 "kompletní kce vpusti dle D.08.07</t>
  </si>
  <si>
    <t>66</t>
  </si>
  <si>
    <t>899401112</t>
  </si>
  <si>
    <t>Osazení poklopů litinových šoupátkových</t>
  </si>
  <si>
    <t>423020645</t>
  </si>
  <si>
    <t xml:space="preserve">Poznámka k souboru cen:_x000d_
1. V cenách osazení poklopů jsou započteny i náklady na jejich podezdění._x000d_
2. V cenách nejsou započteny náklady na dodání poklopů; tyto se oceňují ve specifikaci. Ztratné se nestanoví._x000d_
</t>
  </si>
  <si>
    <t>67</t>
  </si>
  <si>
    <t>205000000000</t>
  </si>
  <si>
    <t>POKLOPY PRO ŠOUPATA TELESKOPICKÝ</t>
  </si>
  <si>
    <t>-194204855</t>
  </si>
  <si>
    <t>68</t>
  </si>
  <si>
    <t>950205010003</t>
  </si>
  <si>
    <t>ZEMNÍ SOUPRAVY ŠOUPÁTKOVÉ TELESKOPICKÉ 50-100 (1,3-1,8m)</t>
  </si>
  <si>
    <t>589538983</t>
  </si>
  <si>
    <t>69</t>
  </si>
  <si>
    <t>348100000000</t>
  </si>
  <si>
    <t>PODKLADOVÁ DESKA UNIVERZÁLNÍ ŠOUPÁTKOVÁ</t>
  </si>
  <si>
    <t>830610249</t>
  </si>
  <si>
    <t>70</t>
  </si>
  <si>
    <t>892271111</t>
  </si>
  <si>
    <t>Tlakové zkoušky vodou na potrubí DN 100 nebo 125</t>
  </si>
  <si>
    <t>429601966</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</si>
  <si>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</si>
  <si>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71</t>
  </si>
  <si>
    <t>892372111</t>
  </si>
  <si>
    <t>Tlakové zkoušky vodou zabezpečení konců potrubí při tlakových zkouškách DN do 300</t>
  </si>
  <si>
    <t>953598997</t>
  </si>
  <si>
    <t>72</t>
  </si>
  <si>
    <t>892312121</t>
  </si>
  <si>
    <t>Tlakové zkoušky vzduchem těsnícími vaky ucpávkovými DN 150</t>
  </si>
  <si>
    <t>úsek</t>
  </si>
  <si>
    <t>1320585208</t>
  </si>
  <si>
    <t xml:space="preserve">Poznámka k souboru cen:_x000d_
1. Ceny zkoušek jsou vztaženy na úsek stoky mezi dvěma šachtami bez ohledu na druh potrubí._x000d_
2. V cenách jsou započteny i náklady na:_x000d_
a) montáž a demontáž těsnících vaků pro zabezpečení konců zkoušeného úseku potrubí, naplnění a vypuštění vzduchu zkoušeného úseku stoky,_x000d_
b) vystavení zkušebního protokolu._x000d_
3. V cenách nejsou započteny náklady na:_x000d_
a) utěsnění kanalizačních přípojek._x000d_
b) zkoušky vstupních a revizních šachet._x000d_
</t>
  </si>
  <si>
    <t>73</t>
  </si>
  <si>
    <t>892352121</t>
  </si>
  <si>
    <t>Tlakové zkoušky vzduchem těsnícími vaky ucpávkovými DN 200</t>
  </si>
  <si>
    <t>-844983412</t>
  </si>
  <si>
    <t>74</t>
  </si>
  <si>
    <t>892362121</t>
  </si>
  <si>
    <t>Tlakové zkoušky vzduchem těsnícími vaky ucpávkovými DN 250</t>
  </si>
  <si>
    <t>-1043057581</t>
  </si>
  <si>
    <t>75</t>
  </si>
  <si>
    <t>892372121</t>
  </si>
  <si>
    <t>Tlakové zkoušky vzduchem těsnícími vaky ucpávkovými DN 300</t>
  </si>
  <si>
    <t>1601828314</t>
  </si>
  <si>
    <t>76</t>
  </si>
  <si>
    <t>892492121</t>
  </si>
  <si>
    <t>Tlakové zkoušky vzduchem těsnícími vaky ucpávkovými DN 1000</t>
  </si>
  <si>
    <t>1402574003</t>
  </si>
  <si>
    <t xml:space="preserve">14  " zkouška těsnosti šachet DN1000</t>
  </si>
  <si>
    <t>77</t>
  </si>
  <si>
    <t>893332111</t>
  </si>
  <si>
    <t>Šachty armaturní ze železového betonu se stropem z dílců, vnitřní půdorysné plochy přes 2,50 do 3,50 m2</t>
  </si>
  <si>
    <t>-1991283970</t>
  </si>
  <si>
    <t xml:space="preserve">Poznámka k souboru cen:_x000d_
1. V cenách jsou započteny i náklady na osazení stropních desek, žebříku, mřížky na odvodňovací jímce a odpadní trouby délky 1,00 m._x000d_
2. V cenách nejsou započteny náklady na dodání stropních desek, žebříku, mříže na odvodňovací jímce a odpadní trouby délky 1,00 m; dodávka těchto výrobků se oceňuje ve specifikaci. Ztratné lze dohodnout ve výši 1 %._x000d_
3. Pro výpočet přesunu hmot se celková hmotnost položky sníží o hmotnost betonu, pokud je beton dodáván přímo na místo zabudování nebo do prostoru technologické manipulace._x000d_
</t>
  </si>
  <si>
    <t xml:space="preserve">1  "Š16, čerpací šachta plovoucích nečistot - kompletní dodávka PREFA</t>
  </si>
  <si>
    <t>78</t>
  </si>
  <si>
    <t>894118001</t>
  </si>
  <si>
    <t>Šachty kanalizační zděné Příplatek k cenám za každých dalších 0,60 m výšky vstupu</t>
  </si>
  <si>
    <t>-1071707718</t>
  </si>
  <si>
    <t xml:space="preserve">Poznámka k souboru cen:_x000d_
1. V cenách jsou započteny náklady na podkladní konstrukci z betonu C 8/10. V případě použití jiné třídy betonu než C 8/10 se cena stanoví výměnou stávajícího materiálu za beton požadované třídy._x000d_
2. V cenách jsou započteny i náklady na montáž a dodávku stupadel._x000d_
3. V cenách šachet na stokách kruhových a vejčitých nejsou započteny náklady na bednění a na obetonování konstrukce výplňovým betonem. Tyto náklady se oceňují:_x000d_
a) stěn šachet cenami souboru cen 894 50- . . Bednění stěn šachet části A 01 tohoto katalogu,_x000d_
b) konstrukce výplňovým betonem cenami souboru cen 894 20- . . Ostatní konstrukce na trubním vedení z prostého betonu z prostého betonu části A 01 tohoto katalogu, stavebnicovým způsobem tvorby cen._x000d_
</t>
  </si>
  <si>
    <t>79</t>
  </si>
  <si>
    <t>592243375R</t>
  </si>
  <si>
    <t xml:space="preserve">dno betonové šachty kanalizační TBZ-Q  250-530 PERFEKT OP</t>
  </si>
  <si>
    <t>-415545972</t>
  </si>
  <si>
    <t xml:space="preserve">1  "Š12</t>
  </si>
  <si>
    <t>80</t>
  </si>
  <si>
    <t>PFB.1132001R</t>
  </si>
  <si>
    <t xml:space="preserve">Dno  přímé TBZ-Q.1000 - 1500 -1500 XF4</t>
  </si>
  <si>
    <t>766205117</t>
  </si>
  <si>
    <t xml:space="preserve">1  "š18</t>
  </si>
  <si>
    <t>81</t>
  </si>
  <si>
    <t>592243391R</t>
  </si>
  <si>
    <t>dno betonové šachty kanalizační TZB-Q PERF 150-635</t>
  </si>
  <si>
    <t>-941414382</t>
  </si>
  <si>
    <t xml:space="preserve">1  "Š15</t>
  </si>
  <si>
    <t>82</t>
  </si>
  <si>
    <t>592243380R</t>
  </si>
  <si>
    <t>dno betonové šachty kanalizační TZB-Q PERF 300-785</t>
  </si>
  <si>
    <t>-2079926691</t>
  </si>
  <si>
    <t xml:space="preserve">1  "Š1</t>
  </si>
  <si>
    <t>83</t>
  </si>
  <si>
    <t>BTL.0006069.R</t>
  </si>
  <si>
    <t xml:space="preserve">deska betonová zákrytová TZK-Q 120/200  TXF4</t>
  </si>
  <si>
    <t>-190804573</t>
  </si>
  <si>
    <t xml:space="preserve">3  "š1,š12, š15</t>
  </si>
  <si>
    <t>84</t>
  </si>
  <si>
    <t>PFB.1121811R</t>
  </si>
  <si>
    <t>Deska zákrytová TZK-Q 1500 / 250-625 XF4</t>
  </si>
  <si>
    <t>782341002</t>
  </si>
  <si>
    <t>85</t>
  </si>
  <si>
    <t>BBC.0007807.R</t>
  </si>
  <si>
    <t xml:space="preserve">deska betonová zákrytová  TBS 62.5-80/20</t>
  </si>
  <si>
    <t>1898770267</t>
  </si>
  <si>
    <t>86</t>
  </si>
  <si>
    <t>BBC.0007808R</t>
  </si>
  <si>
    <t>deska betonová zákrytová TBS 62.5-100/30</t>
  </si>
  <si>
    <t>-1639046227</t>
  </si>
  <si>
    <t>87</t>
  </si>
  <si>
    <t>BBC.0007809.R</t>
  </si>
  <si>
    <t>deska betonová zákrytová TBS 62.5-15/20</t>
  </si>
  <si>
    <t>-1370276691</t>
  </si>
  <si>
    <t>88</t>
  </si>
  <si>
    <t>592243390R</t>
  </si>
  <si>
    <t>dno betonové šachty Excelent 100/50 B&amp;BC</t>
  </si>
  <si>
    <t>1148605292</t>
  </si>
  <si>
    <t>89</t>
  </si>
  <si>
    <t>59224337R</t>
  </si>
  <si>
    <t>dno betonové šachty Excelent 100/80 B&amp;BC</t>
  </si>
  <si>
    <t>-1661852324</t>
  </si>
  <si>
    <t>90</t>
  </si>
  <si>
    <t>59224339R</t>
  </si>
  <si>
    <t xml:space="preserve">dno betonové šachty Excelent 150/140  B&amp;BC</t>
  </si>
  <si>
    <t>-1350355359</t>
  </si>
  <si>
    <t>91</t>
  </si>
  <si>
    <t>59224062R</t>
  </si>
  <si>
    <t xml:space="preserve">dno betonové šachty Excelent 80/100  B&amp;BC</t>
  </si>
  <si>
    <t>-1250889066</t>
  </si>
  <si>
    <t>92</t>
  </si>
  <si>
    <t>592243480</t>
  </si>
  <si>
    <t>těsnění elastomerové pro spojení šachetních dílů DN 1000</t>
  </si>
  <si>
    <t>-1680355114</t>
  </si>
  <si>
    <t>3+7</t>
  </si>
  <si>
    <t>93</t>
  </si>
  <si>
    <t>PFB.00060R</t>
  </si>
  <si>
    <t xml:space="preserve">Těsnění elastomerové pro spojení šachtových dílů DN 1500 </t>
  </si>
  <si>
    <t>-1910926813</t>
  </si>
  <si>
    <t>94</t>
  </si>
  <si>
    <t>28661491R</t>
  </si>
  <si>
    <t xml:space="preserve">těsnění elastomerové  DN 800</t>
  </si>
  <si>
    <t>1603412340</t>
  </si>
  <si>
    <t>95</t>
  </si>
  <si>
    <t>894411221</t>
  </si>
  <si>
    <t>Zřízení šachet kanalizačních z betonových dílců výšky vstupu do 1,50 m s obložením dna kameninou nebo kanalizačními cihlami, na potrubí DN přes 200 do 300</t>
  </si>
  <si>
    <t>-1452887595</t>
  </si>
  <si>
    <t xml:space="preserve">Poznámka k souboru cen:_x000d_
1. Příplatek k ceně šachet z betonových dílců za každých dalších i započatých 0,60 m výšky vstupu se oceňuje cenou 894 11-8001 této části katalogu._x000d_
2. V cenách jsou započteny i náklady na:_x000d_
a) podkladní desku z betonu prostého._x000d_
b) zhotovení monolitického dna_x000d_
3. V cenách nejsou započteny náklady na:_x000d_
a) litinové poklopy; osazení litinových poklopů se oceňuje cenami souboru cen 899 10- . 1 Osazení poklopů litinových a ocelových včetně rámů části A 01 tohoto katalogu; dodání poklopů se oceňuje ve specifikaci,_x000d_
b) dodání betonových dílců (vyrovnávací prstenec, přechodová skruž, přechodová deska, skruže, šachtové a skružová těsnění); tyto se oceňují ve specifikaci._x000d_
</t>
  </si>
  <si>
    <t>Dna vyložená čedičem</t>
  </si>
  <si>
    <t xml:space="preserve">4  "DN 300 </t>
  </si>
  <si>
    <t>10 "DN250</t>
  </si>
  <si>
    <t xml:space="preserve">3  " plastové šachty</t>
  </si>
  <si>
    <t>96</t>
  </si>
  <si>
    <t>894811213</t>
  </si>
  <si>
    <t>Revizní šachta z tvrdého PVC v otevřeném výkopu typ pravý/přímý/levý (DN šachty/DN trubního vedení) DN 315/160, hloubka od 1360 do 1730 mm</t>
  </si>
  <si>
    <t>-647293929</t>
  </si>
  <si>
    <t xml:space="preserve">Poznámka k souboru cen:_x000d_
1. V cenách jsou započteny náklady na dodání a montáž šachtového dna, trouby šachty a teleskopu._x000d_
2. V cenách je započteno i fixování šachty obsypem. Objem obsypu se neodečítá od objemu zásypu rýhy._x000d_
3. V cenách nejsou započteny náklady na dodání lapače splavenin. Lapač splavenin se oceňuje ve specifikaci. Ztratné lze dohodnout ve výši 1 %._x000d_
</t>
  </si>
  <si>
    <t xml:space="preserve">1  "šachta u separátoru písku, hl.1,28m, korugovaná š. roura 315/1250</t>
  </si>
  <si>
    <t>97</t>
  </si>
  <si>
    <t>894811231</t>
  </si>
  <si>
    <t>Revizní šachta z tvrdého PVC v otevřeném výkopu typ pravý/přímý/levý (DN šachty/DN trubního vedení) DN 400/160, odolnost vnějšímu tlaku 12,5 t, hloubka od 860 do 1230 mm</t>
  </si>
  <si>
    <t>-883475087</t>
  </si>
  <si>
    <t>1 "Š 17, korugovaná š. roura 425/1500, hl.=1,24</t>
  </si>
  <si>
    <t>98</t>
  </si>
  <si>
    <t>894811233</t>
  </si>
  <si>
    <t>Revizní šachta z tvrdého PVC v otevřeném výkopu typ pravý/přímý/levý (DN šachty/DN trubního vedení) DN 400/160, odolnost vnějšímu tlaku 12,5 t, hloubka od 1360 do 1730 mm</t>
  </si>
  <si>
    <t>1152270072</t>
  </si>
  <si>
    <t xml:space="preserve">1  "Š 14, korugovaná š. roura 425/1500, hl.=1,39m</t>
  </si>
  <si>
    <t>99</t>
  </si>
  <si>
    <t>894812163</t>
  </si>
  <si>
    <t>Revizní a čistící šachta z polypropylenu PP pro hladké trouby DN 315 poklop litinový (pro třídu zatížení) plný do teleskopické trubky (D400)</t>
  </si>
  <si>
    <t>1010155942</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</si>
  <si>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0-11 Zásyp sypaninou z jakékoliv horniny, katalogu 800-1 Zemní práce části A 01._x000d_
</t>
  </si>
  <si>
    <t>100</t>
  </si>
  <si>
    <t>894812171</t>
  </si>
  <si>
    <t>Revizní a čistící šachta z polypropylenu PP pro hladké trouby DN 315 mříž (pro třídu zatížení) dešťová litinová do teleskopu (D400)</t>
  </si>
  <si>
    <t>-289431541</t>
  </si>
  <si>
    <t>101</t>
  </si>
  <si>
    <t>899104112</t>
  </si>
  <si>
    <t>Osazení poklopů litinových a ocelových včetně rámů pro třídu zatížení D400, E600</t>
  </si>
  <si>
    <t>931678788</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</si>
  <si>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</si>
  <si>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 xml:space="preserve">4+10  "DN 600"</t>
  </si>
  <si>
    <t xml:space="preserve">3  "plastové šachty</t>
  </si>
  <si>
    <t>102</t>
  </si>
  <si>
    <t>552410300r</t>
  </si>
  <si>
    <t>poklop šachtový třída D 400, kruhový VIATOP bez ventilace</t>
  </si>
  <si>
    <t>1643460530</t>
  </si>
  <si>
    <t>103</t>
  </si>
  <si>
    <t>899623141</t>
  </si>
  <si>
    <t>Obetonování potrubí nebo zdiva stok betonem prostým v otevřeném výkopu, beton tř. C 12/15</t>
  </si>
  <si>
    <t>767997683</t>
  </si>
  <si>
    <t xml:space="preserve">Poznámka k souboru cen:_x000d_
1. Obetonování zdiva stok ve štole se oceňuje cenami souboru cen 359 31-02 Výplň za rubem cihelného zdiva stok části A 03 tohoto katalogu._x000d_
</t>
  </si>
  <si>
    <t xml:space="preserve">31,19*0,18 "Obetonávka  BET 500</t>
  </si>
  <si>
    <t>KT_300*0,12</t>
  </si>
  <si>
    <t>KT_250*0,1</t>
  </si>
  <si>
    <t>KT_200*0,09</t>
  </si>
  <si>
    <t>KT_150*0,03</t>
  </si>
  <si>
    <t>104</t>
  </si>
  <si>
    <t>899721111</t>
  </si>
  <si>
    <t>Signalizační vodič na potrubí DN do 150 mm</t>
  </si>
  <si>
    <t>-1468378409</t>
  </si>
  <si>
    <t>2x CY 4mm2</t>
  </si>
  <si>
    <t>(PE_110)*2</t>
  </si>
  <si>
    <t>105</t>
  </si>
  <si>
    <t>899722112</t>
  </si>
  <si>
    <t>Krytí potrubí z plastů výstražnou fólií z PVC šířky 25 cm</t>
  </si>
  <si>
    <t>1068325536</t>
  </si>
  <si>
    <t>výstražná fólie bílá</t>
  </si>
  <si>
    <t>PE_110+PE_90+PVC_150</t>
  </si>
  <si>
    <t>106</t>
  </si>
  <si>
    <t>998275101</t>
  </si>
  <si>
    <t>Přesun hmot pro trubní vedení hloubené z trub kameninových pro kanalizace v otevřeném výkopu dopravní vzdálenost do 15 m</t>
  </si>
  <si>
    <t>-1579515657</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</si>
  <si>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</si>
  <si>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zásyp zpětný</t>
  </si>
  <si>
    <t>118,228</t>
  </si>
  <si>
    <t>02 - SO 02.2 - Objekty hrubého předčištění</t>
  </si>
  <si>
    <t>HSV - Práce a dodávky HSV</t>
  </si>
  <si>
    <t xml:space="preserve">    6 - Úpravy povrchů, podlahy a osazování výplní</t>
  </si>
  <si>
    <t xml:space="preserve">    9 - Ostatní konstrukce a práce, bourání</t>
  </si>
  <si>
    <t>PSV - Práce a dodávky PSV</t>
  </si>
  <si>
    <t xml:space="preserve">    711 - Izolace proti vodě, vlhkosti a plynům</t>
  </si>
  <si>
    <t xml:space="preserve">    767 - Konstrukce zámečnické</t>
  </si>
  <si>
    <t>Práce a dodávky HSV</t>
  </si>
  <si>
    <t>-1719340871</t>
  </si>
  <si>
    <t xml:space="preserve">Poznámka k souboru cen:_x000d_
1. Ceny nelze použít, předepisuje-li projekt přemístit výkopek na místo nepřístupné obvyklým_x000d_
 dopravním prostředkům; toto přemístění se oceňuje individuálně._x000d_
2. V cenách jsou započteny i náhrady za jízdu loženého vozidla v terénu ve výkopišti nebo na_x000d_
 násypišti._x000d_
3. V cenách nejsou započteny náklady na rozhrnutí výkopku na násypišti; toto rozhrnutí se oceňuje_x000d_
 cenami souboru cen 171 . 0- . . Uložení sypaniny do násypů a 171 20-1201Uložení sypaniny na skládky._x000d_
4. Je-li na dopravní dráze pro vodorovné přemístění nějaká překážka, pro kterou je nutno překládat_x000d_
 výkopek z jednoho obvyklého dopravního prostředku na jiný obvyklý dopravní prostředek, oceňuje se_x000d_
 toto lomené vodorovné přemístění výkopku v každém úseku samostatně příslušnou cenou tohoto souboru_x000d_
 cen a překládání výkopku cenami souboru cen 167 10-3 . Nakládání neulehlého výkopku z hromad s_x000d_
 ohledem na ustanovení pozn. číslo 5._x000d_
5. Přemísťuje-li se výkopek z dočasných skládek vzdálených do 50 m, neoceňuje se nakládání výkopku,_x000d_
 i když se provádí. Toto ustanovení neplatí, vylučuje-li projekt použití dozeru._x000d_
6. V cenách vodorovného přemístění sypaniny nejsou započteny náklady na dodávku materiálu, tyto se_x000d_
 oceňují ve specifikaci._x000d_
</t>
  </si>
  <si>
    <t xml:space="preserve">z  " zpětný zásyp</t>
  </si>
  <si>
    <t>926605107</t>
  </si>
  <si>
    <t>Zásyp sypaninou z jakékoliv horniny s uložením výkopku ve vrstvách bez zhutnění jam, šachet, rýh nebo kolem objektů v těchto vykopávkách</t>
  </si>
  <si>
    <t>-447446665</t>
  </si>
  <si>
    <t>zásyp kolem objektu - částečný</t>
  </si>
  <si>
    <t xml:space="preserve">((2*4)+((2+5)/2*3)+(5*4,5))*3,5  "dosyp na úroveň 223,63 po montáži aktivací </t>
  </si>
  <si>
    <t>-(2,5+3+4,5)*2/2*3,5 " klín sjezdu do st.jámy</t>
  </si>
  <si>
    <t>1,6*0,8*7,6 " podél nátoku</t>
  </si>
  <si>
    <t>174201101</t>
  </si>
  <si>
    <t>1271050982</t>
  </si>
  <si>
    <t>štěrkopísek v meziprostoru objektů</t>
  </si>
  <si>
    <t xml:space="preserve">0,75*3*2,2  "prostor u aktivací</t>
  </si>
  <si>
    <t>1,5*1,4*8 "prostor u kalojemu</t>
  </si>
  <si>
    <t xml:space="preserve">(6,85+1,2)*2,1*0,7  "nátok - přitížení</t>
  </si>
  <si>
    <t>58331200</t>
  </si>
  <si>
    <t>štěrkopísek netříděný zásypový</t>
  </si>
  <si>
    <t>194632997</t>
  </si>
  <si>
    <t>33,584*1,8 'Přepočtené koeficientem množství</t>
  </si>
  <si>
    <t>271532211</t>
  </si>
  <si>
    <t>Podsyp pod základové konstrukce se zhutněním a urovnáním povrchu z kameniva hrubého, frakce 32 - 63 mm</t>
  </si>
  <si>
    <t>1716118303</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</si>
  <si>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</si>
  <si>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8,3*3,5*0,3 "podkladová vrstva nátoku</t>
  </si>
  <si>
    <t>3,8*3/2*3,5 "klín mezi lapákem a nátokem</t>
  </si>
  <si>
    <t xml:space="preserve">pi*1,7*1,7*0,5  "podklad lapáku písku tl.0,5m</t>
  </si>
  <si>
    <t>273313811</t>
  </si>
  <si>
    <t>Základy z betonu prostého desky z betonu kamenem neprokládaného tř. C 25/30</t>
  </si>
  <si>
    <t>-1156555311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</si>
  <si>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</si>
  <si>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7,8*2,1*0,15 "podkladová deska nátoku</t>
  </si>
  <si>
    <t xml:space="preserve">pi*1,1*1,1*0,15  "podklad lapáku písku</t>
  </si>
  <si>
    <t>380326252</t>
  </si>
  <si>
    <t>Kompletní konstrukce čistíren odpadních vod, nádrží, vodojemů, kanálů z betonu železového bez výztuže a bednění pro prostředí s mrazovými cykly tř. C 35/45, tl. přes 150 do 300 mm</t>
  </si>
  <si>
    <t>-2126010372</t>
  </si>
  <si>
    <t xml:space="preserve">Poznámka k souboru cen:_x000d_
1. V cenách z betonu pro konstrukce bílých van 380 32-63 nejsou započteny náklady na těsnění dilatačních a pracovních spar, tyto se oceňují cenami souborů cen 953 33 části A08 katalogu 801-1 Budovy a haly - zděné a monolitické._x000d_
</t>
  </si>
  <si>
    <t xml:space="preserve">7,6*1,9*0,3  "dno nátoku</t>
  </si>
  <si>
    <t>(6,85*2+0,6)*1,72* 0,3 "stěny nátoku</t>
  </si>
  <si>
    <t xml:space="preserve">pi*1*1*0,3  " dno lapáku</t>
  </si>
  <si>
    <t>(PI*3*(0,7*0,7-0,4*0,4)) "tělo lapáku</t>
  </si>
  <si>
    <t xml:space="preserve">(PI*0,3*(1,35*1,35-0,4*0,4))  "strop lapáku</t>
  </si>
  <si>
    <t xml:space="preserve">(PI*1,72*(1,1*1,1-0,8*0,8))  "horní stěny lapáku</t>
  </si>
  <si>
    <t>380356231</t>
  </si>
  <si>
    <t>Bednění kompletních konstrukcí čistíren odpadních vod, nádrží, vodojemů, kanálů konstrukcí neomítaných z betonu prostého nebo železového ploch rovinných zřízení</t>
  </si>
  <si>
    <t>-1620588498</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</si>
  <si>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</si>
  <si>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 xml:space="preserve">(7,6+1,9)*2*0,3  "dno nátoku</t>
  </si>
  <si>
    <t xml:space="preserve">(6,85*2+0,6+0,3*2)*1,72*2  "stěny nátoku</t>
  </si>
  <si>
    <t>380356232</t>
  </si>
  <si>
    <t>Bednění kompletních konstrukcí čistíren odpadních vod, nádrží, vodojemů, kanálů konstrukcí neomítaných z betonu prostého nebo železového ploch rovinných odstranění</t>
  </si>
  <si>
    <t>1703930903</t>
  </si>
  <si>
    <t>380356241</t>
  </si>
  <si>
    <t>Bednění kompletních konstrukcí čistíren odpadních vod, nádrží, vodojemů, kanálů konstrukcí neomítaných z betonu prostého nebo železového ploch zaoblených zřízení</t>
  </si>
  <si>
    <t>-626449001</t>
  </si>
  <si>
    <t xml:space="preserve">pi*2*0,3  " dno lapáku</t>
  </si>
  <si>
    <t>(PI*3*(1,4)) "tělo lapáku - vnitřní stěnu tvoří PP jímka</t>
  </si>
  <si>
    <t xml:space="preserve">(PI*0,3*(2,7+0,8))  "strop lapáku</t>
  </si>
  <si>
    <t xml:space="preserve">(PI*1,72*(2,2+1,6))  "horní stěny lapáku</t>
  </si>
  <si>
    <t>380356242</t>
  </si>
  <si>
    <t>Bednění kompletních konstrukcí čistíren odpadních vod, nádrží, vodojemů, kanálů konstrukcí neomítaných z betonu prostého nebo železového ploch zaoblených odstranění</t>
  </si>
  <si>
    <t>1800469613</t>
  </si>
  <si>
    <t>380361006</t>
  </si>
  <si>
    <t>Výztuž kompletních konstrukcí čistíren odpadních vod, nádrží, vodojemů, kanálů z oceli 10 505 (R) nebo BSt 500</t>
  </si>
  <si>
    <t>-1159669133</t>
  </si>
  <si>
    <t xml:space="preserve">4,484 " výztuž dle Statiky D.24.7  </t>
  </si>
  <si>
    <t>274353121.1</t>
  </si>
  <si>
    <t>Bednění otvorů a prostupů v základových konstrukcích ve stěnách včetně polohového zajištění, průřezu přes 0,02 do 0,05 m2, hl. do 0,50 m</t>
  </si>
  <si>
    <t>653670183</t>
  </si>
  <si>
    <t xml:space="preserve">Poznámka k souboru cen:_x000d_
1. Ceny jsou určeny pro jakýkoliv způsob provádění kotevních otvorů, (např. ztraceným bedněním z pletiva, bandáží na rámu, hranoly polystyrénu s vyjmutím, dutinovými tvarovkami apod.). Ceny lze použít i pro bednění kotevních otvorů a prostupů ve stěnových a stropních konstrukcích._x000d_
2. Pro volbu cen kotevních otvorů s proměnným průřezem v části nebo celé výšce otvoru je rozhodující průměrný průřez v místě zkosení._x000d_
3. Zalévání kotevních otvorů se oceňuje cenami souboru cen 278 31-1 . Zálivka kotevních otvorů z betonu prostého._x000d_
</t>
  </si>
  <si>
    <t>1 "prostup d420</t>
  </si>
  <si>
    <t xml:space="preserve">1 " prostup d350 </t>
  </si>
  <si>
    <t>1 "prostup d300</t>
  </si>
  <si>
    <t>1 "prostup d250</t>
  </si>
  <si>
    <t>1" prostup bez potrubí d50</t>
  </si>
  <si>
    <t>Úpravy povrchů, podlahy a osazování výplní</t>
  </si>
  <si>
    <t>631311234</t>
  </si>
  <si>
    <t>Mazanina z betonu prostého se zvýšenými nároky na prostředí tl. přes 120 do 240 mm tř. C 25/30</t>
  </si>
  <si>
    <t>-1529425332</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</si>
  <si>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</si>
  <si>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 xml:space="preserve">0,287*6,5*0,6  "spádový beton nátoku</t>
  </si>
  <si>
    <t>631319013</t>
  </si>
  <si>
    <t>Příplatek k cenám mazanin za úpravu povrchu mazaniny přehlazením, mazanina tl. přes 120 do 240 mm</t>
  </si>
  <si>
    <t>521282092</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</si>
  <si>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</si>
  <si>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Ostatní konstrukce a práce, bourání</t>
  </si>
  <si>
    <t>899101112R</t>
  </si>
  <si>
    <t>Osazení poklopů kompozitových včetně rámů hmotnosti do 50 kg</t>
  </si>
  <si>
    <t>CS ÚRS 2018 01</t>
  </si>
  <si>
    <t>-413123371</t>
  </si>
  <si>
    <t xml:space="preserve">Poznámka k souboru cen:_x000d_
1. Cena -1111 lze použít i pro osazení rektifikačních kroužků nebo rámečků._x000d_
2. V cenách nejsou započteny náklady na dodání poklopů včetně rámů; tyto náklady se oceňují ve_x000d_
 specifikaci._x000d_
</t>
  </si>
  <si>
    <t>562306251R</t>
  </si>
  <si>
    <t xml:space="preserve">Záklop šachtový kompozitní termoplast s rámem a kotvícími prvky, izolovaný tepelně </t>
  </si>
  <si>
    <t>466232383</t>
  </si>
  <si>
    <t>Zakrytí žlabu - kompozit - včetně nosníků a rámů dle D.09.03</t>
  </si>
  <si>
    <t xml:space="preserve">1 "poklop plný 1070 x 590 - PREFA PLATE  - D400</t>
  </si>
  <si>
    <t xml:space="preserve">3  " poklop plný 1210 x x590  - Prefa plate  - B125</t>
  </si>
  <si>
    <t xml:space="preserve">1  "poklop plný 1060 x x590  - Prefa plate - B125</t>
  </si>
  <si>
    <t xml:space="preserve">2 "úseče R =800/1290  B125</t>
  </si>
  <si>
    <t>933901111</t>
  </si>
  <si>
    <t>Zkoušky objektů a vymývání provedení zkoušky vodotěsnosti betonové nádrže jakéhokoliv druhu a tvaru, o obsahu do 1000 m3</t>
  </si>
  <si>
    <t>1864062709</t>
  </si>
  <si>
    <t xml:space="preserve">Poznámka k souboru cen:_x000d_
1. Ceny -1111 a -1112 jsou určeny pro provedení zkoušky vodotěsnosti nádrží, které neslouží k výrobě kalového plynu._x000d_
2. V cenách -1311 a -1312 jsou započteny i náklady na dodání vody._x000d_
3. V cenách -1111 a -1112, -1511 a -1512 jsou započteny i náklady na napuštění a vypuštění vody z nádrže po skončení zkoušky._x000d_
4. V cenách -1111 a -1112, -1511 a -1512 nejsou započteny náklady na dodání vody pro zkoušku; dodání vody se oceňuje ve specifikaci a nezapočítává se do celkové hmotnosti pro oceňování přesunu hmot._x000d_
5. Množství měrných jednotek se určuje pro cenu_x000d_
a) -1311 a -1312 v m3 vody v nádrži;_x000d_
b) -1111, -1112, -1511 a -1512 v m3 vody, která se určí z objemu nádrže s přihlédnutím ke předepsané zkušební hladině vody, z vody potřebné pro nasycení pláště a udržení zkušební hladiny. Ztratné lze dohodnout ve výši 3 %._x000d_
</t>
  </si>
  <si>
    <t xml:space="preserve">6,55*0,6*1,5  "žlab</t>
  </si>
  <si>
    <t xml:space="preserve">pi*0,8*0,8*1,5  "lapák</t>
  </si>
  <si>
    <t xml:space="preserve"> čerpání balastní a zkušební vody, vč. čerpací techniky,</t>
  </si>
  <si>
    <t>933901311</t>
  </si>
  <si>
    <t>Zkoušky objektů a vymývání naplnění a vyprázdnění nádrže pro účely vymývací (proplachovací) o obsahu do 1000 m3</t>
  </si>
  <si>
    <t>2075838049</t>
  </si>
  <si>
    <t>081139100</t>
  </si>
  <si>
    <t>voda povrchová pro jinou potřebu průmyslu a služeb</t>
  </si>
  <si>
    <t>1481850396</t>
  </si>
  <si>
    <t>941111121</t>
  </si>
  <si>
    <t>Montáž lešení řadového trubkového lehkého pracovního s podlahami s provozním zatížením tř. 3 do 200 kg/m2 šířky tř. W09 přes 0,9 do 1,2 m, výšky do 10 m</t>
  </si>
  <si>
    <t>-598647559</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</si>
  <si>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</si>
  <si>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 xml:space="preserve">(PI*3*(1,4)) "vnější  stěna lapáku -</t>
  </si>
  <si>
    <t>941111221</t>
  </si>
  <si>
    <t>Montáž lešení řadového trubkového lehkého pracovního s podlahami s provozním zatížením tř. 3 do 200 kg/m2 Příplatek za první a každý další den použití lešení k ceně -1121</t>
  </si>
  <si>
    <t>986055853</t>
  </si>
  <si>
    <t>13,195*30 'Přepočtené koeficientem množství</t>
  </si>
  <si>
    <t>941111821</t>
  </si>
  <si>
    <t>Demontáž lešení řadového trubkového lehkého pracovního s podlahami s provozním zatížením tř. 3 do 200 kg/m2 šířky tř. W09 přes 0,9 do 1,2 m, výšky do 10 m</t>
  </si>
  <si>
    <t>-923826397</t>
  </si>
  <si>
    <t xml:space="preserve">Poznámka k souboru cen:_x000d_
1. Demontáž lešení řadového trubkového lehkého výšky přes 25 m se oceňuje individuálně._x000d_
</t>
  </si>
  <si>
    <t>952903112</t>
  </si>
  <si>
    <t>Vyčištění objektů čistíren odpadních vod, nádrží, žlabů nebo kanálů světlé výšky prostoru do 3,5 m</t>
  </si>
  <si>
    <t>2029755779</t>
  </si>
  <si>
    <t xml:space="preserve">Poznámka k souboru cen:_x000d_
1. Ceny jsou určeny za zametení prostorů, umytí keramických podlah, vyčištění oken, dveří, zábradlí, potrubí, armatur a jiných konstrukcí a předmětů před předáním stavby do užívání._x000d_
2. Množství měrných jednotek se určuje v m2 půdorysné plochy vnějšího obrysu objektu._x000d_
</t>
  </si>
  <si>
    <t>6,5*0,6+pi*0,8*0,8 " plocha vnitřní</t>
  </si>
  <si>
    <t>998142251</t>
  </si>
  <si>
    <t>Přesun hmot pro nádrže, jímky, zásobníky a jámy pozemní mimo zemědělství se svislou nosnou konstrukcí monolitickou betonovou tyčovou nebo plošnou vodorovná dopravní vzdálenost do 50 m výšky do 25 m</t>
  </si>
  <si>
    <t>711341399</t>
  </si>
  <si>
    <t xml:space="preserve">Poznámka k souboru cen:_x000d_
1. Přesun hmot pro sila a zásobníky prováděné do posuvného bednění se oceňuje cenami části A 03 tohoto ceníku._x000d_
</t>
  </si>
  <si>
    <t>PSV</t>
  </si>
  <si>
    <t>Práce a dodávky PSV</t>
  </si>
  <si>
    <t>711</t>
  </si>
  <si>
    <t>Izolace proti vodě, vlhkosti a plynům</t>
  </si>
  <si>
    <t>711111001</t>
  </si>
  <si>
    <t>Provedení izolace proti zemní vlhkosti natěradly a tmely za studena na ploše vodorovné V nátěrem penetračním</t>
  </si>
  <si>
    <t>-1193461</t>
  </si>
  <si>
    <t xml:space="preserve">Poznámka k souboru cen:_x000d_
1. Izolace plochy jednotlivě do 10 m2 se oceňují skladebně cenou příslušné izolace a cenou 711 19-9095 Příplatek za plochu do 10 m2._x000d_
</t>
  </si>
  <si>
    <t xml:space="preserve">(7,6*1,9)  "dno nátoku - pod lepenku</t>
  </si>
  <si>
    <t>711112001</t>
  </si>
  <si>
    <t>Provedení izolace proti zemní vlhkosti natěradly a tmely za studena na ploše svislé S nátěrem penetračním</t>
  </si>
  <si>
    <t>2134252879</t>
  </si>
  <si>
    <t xml:space="preserve">(7,6+1,9)*2*0,3  "dno nátoku - obvod</t>
  </si>
  <si>
    <t xml:space="preserve">(6,85*2+0,6+0,3*2)*1,72  "stěny nátoku -vnější plocha</t>
  </si>
  <si>
    <t>PI*3*1,4 "tělo lapáku - vnější plocha</t>
  </si>
  <si>
    <t xml:space="preserve">(PI*0,3*(2,7))  "strop lapáku - vnější plocha</t>
  </si>
  <si>
    <t xml:space="preserve">(PI*1,72*(2,2))  "horní stěny lapáku  -vnější plocha</t>
  </si>
  <si>
    <t xml:space="preserve">60,841*3  " nátěry: 1x penetrace, 2x asfaltový lak</t>
  </si>
  <si>
    <t>111631500</t>
  </si>
  <si>
    <t>lak penetrační asfaltový</t>
  </si>
  <si>
    <t>1084720891</t>
  </si>
  <si>
    <t>Poznámka k položce:_x000d_
Spotřeba 0,3-0,4kg/m2</t>
  </si>
  <si>
    <t>14,44+60,841</t>
  </si>
  <si>
    <t>75,281*0,0003 'Přepočtené koeficientem množství</t>
  </si>
  <si>
    <t>24617150</t>
  </si>
  <si>
    <t>nátěr hydroizolační na bázi asfaltu a plastu do spodní stavby</t>
  </si>
  <si>
    <t>kg</t>
  </si>
  <si>
    <t>-1614128972</t>
  </si>
  <si>
    <t xml:space="preserve">60,841*2  " dvojnásobný nátěr</t>
  </si>
  <si>
    <t>121,682*0,35 'Přepočtené koeficientem množství</t>
  </si>
  <si>
    <t>711131101</t>
  </si>
  <si>
    <t>Provedení izolace proti zemní vlhkosti pásy na sucho AIP nebo tkaniny na ploše vodorovné V</t>
  </si>
  <si>
    <t>1077696328</t>
  </si>
  <si>
    <t xml:space="preserve">Poznámka k souboru cen:_x000d_
1. Izolace plochy jednotlivě do 10 m2 se oceňují skladebně cenou příslušné izolace a cenou 711 19-9096 Příplatek za plochu do 10 m2._x000d_
</t>
  </si>
  <si>
    <t xml:space="preserve">3,027*2  "dvě vrstvy na podkladní desce -A400H</t>
  </si>
  <si>
    <t>BTX.503001BX</t>
  </si>
  <si>
    <t>BITUMAX A 400 H (role/20m2)</t>
  </si>
  <si>
    <t>1644594054</t>
  </si>
  <si>
    <t>6,054*1,01 'Přepočtené koeficientem množství</t>
  </si>
  <si>
    <t>711161221</t>
  </si>
  <si>
    <t>Izolace proti zemní vlhkosti a beztlakové vodě nopovými fóliemi na ploše svislé S vrstva ochranná, odvětrávací a drenážní s nakašírovanou filtrační textilií výška nopku 4,0 mm, tl. fólie do 0,6 mm</t>
  </si>
  <si>
    <t>-753988739</t>
  </si>
  <si>
    <t>pohledová část konstrukcí - vnitřní</t>
  </si>
  <si>
    <t xml:space="preserve">(PI*1,72*(1,6))  "horní stěny lapáku</t>
  </si>
  <si>
    <t xml:space="preserve">(6,55*2+0,6)*1,72  "stěny nátoku</t>
  </si>
  <si>
    <t>998711201</t>
  </si>
  <si>
    <t>Přesun hmot pro izolace proti vodě, vlhkosti a plynům stanovený procentní sazbou (%) z ceny vodorovná dopravní vzdálenost do 50 m v objektech výšky do 6 m</t>
  </si>
  <si>
    <t>%</t>
  </si>
  <si>
    <t>2097960007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</si>
  <si>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</si>
  <si>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</si>
  <si>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</si>
  <si>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767995114</t>
  </si>
  <si>
    <t>Montáž ostatních atypických zámečnických konstrukcí hmotnosti přes 20 do 50 kg, včetně dodávky</t>
  </si>
  <si>
    <t>-1506256172</t>
  </si>
  <si>
    <t xml:space="preserve">Poznámka k souboru cen:_x000d_
1. Určení cen se řídí hmotností jednotlivě montovaného dílu konstrukce._x000d_
</t>
  </si>
  <si>
    <t xml:space="preserve">17  "atyp. prvky z J 30x30x3 a 40x40x3 mat. Nerezová ocel</t>
  </si>
  <si>
    <t xml:space="preserve">15   " atyp. prvky z plechu tl.3 a 5mm ,mat.Nerezová ocel</t>
  </si>
  <si>
    <t>953945113.HLT</t>
  </si>
  <si>
    <t>Kotvy mechanické M 8 dl 115 mm pro střední zatížení HST3 do betonu, ŽB nebo kamene s vyvrtáním otvoru</t>
  </si>
  <si>
    <t>1603812359</t>
  </si>
  <si>
    <t xml:space="preserve">Poznámka k souboru cen:_x000d_
1. V cenách jsou započteny i náklady na:_x000d_
a) rozměření, vrtání do betonu a spotřeba vrtáků,_x000d_
b) vyfoukání otvoru, osazení kotvy do vyznačené kotevní hloubky, dotažení matice pomocí klíče,_x000d_
c) dodávku mechanických kotev._x000d_
</t>
  </si>
  <si>
    <t>998767201</t>
  </si>
  <si>
    <t>Přesun hmot pro zámečnické konstrukce stanovený procentní sazbou (%) z ceny vodorovná dopravní vzdálenost do 50 m v objektech výšky do 6 m</t>
  </si>
  <si>
    <t>-1565311937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</si>
  <si>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</si>
  <si>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379,685</t>
  </si>
  <si>
    <t>03 - SO 02.3 - Aktivační a dosazovací nádrže</t>
  </si>
  <si>
    <t>2000405787</t>
  </si>
  <si>
    <t>-502869607</t>
  </si>
  <si>
    <t>-1471580784</t>
  </si>
  <si>
    <t xml:space="preserve">2,5*2,2*13  "jižní strana</t>
  </si>
  <si>
    <t xml:space="preserve">3,5*2,3*21,7  "západní strana</t>
  </si>
  <si>
    <t>2,5*2*(21,7-8) "východní strana</t>
  </si>
  <si>
    <t>2,5*2*13 "severní strana</t>
  </si>
  <si>
    <t>-58848438</t>
  </si>
  <si>
    <t xml:space="preserve">(13+21,7)*2*5,8*1  "štěrkopísek pro přitížení proti vztlaku</t>
  </si>
  <si>
    <t>1428120498</t>
  </si>
  <si>
    <t>402,52*1,8 'Přepočtené koeficientem množství</t>
  </si>
  <si>
    <t>1177910909</t>
  </si>
  <si>
    <t xml:space="preserve">21,800*13,200*0,2  "podkladová deska nádrží</t>
  </si>
  <si>
    <t>380316243</t>
  </si>
  <si>
    <t>Kompletní konstrukce čistíren odpadních vod, nádrží, vodojemů, kanálů z betonu prostého pro prostředí s mrazovými cykly tř. C 30/37, tl. přes 300 mm</t>
  </si>
  <si>
    <t>1566631105</t>
  </si>
  <si>
    <t xml:space="preserve">Poznámka k souboru cen:_x000d_
1. Ceny -1422, -1532 lze použít i pro jakoukoliv tloušťku betonu prostého obyčejného určeného:_x000d_
a) k vyplnění prostoru pod betonovými konstrukcemi nebo na nich (beton výplňový),_x000d_
b) k vytvoření spádů pod betonovými konstrukcemi nebo na nich (beton spádový),_x000d_
c) k vytvoření podkladu na základové spáře pro uložení jiných betonových konstrukcí (beton vyrovnávací), pokud povrch těchto konstrukcí je rovinný._x000d_
</t>
  </si>
  <si>
    <t>dosazovací nádrže - spádové klíny</t>
  </si>
  <si>
    <t>4,8*4,8*4,2*2</t>
  </si>
  <si>
    <t>-(4,2/3*(4,8*4,8+sqrt(4,8*4,8*0,55*0,55)+0,55*0,55))*2</t>
  </si>
  <si>
    <t>228702917</t>
  </si>
  <si>
    <t xml:space="preserve">4,8*5,5*2*0,3  " přepážky  nitrifikace X denitrifikace</t>
  </si>
  <si>
    <t>380326253</t>
  </si>
  <si>
    <t>Kompletní konstrukce čistíren odpadních vod, nádrží, vodojemů, kanálů z betonu železového bez výztuže a bednění pro prostředí s mrazovými cykly tř. C 35/45, tl. přes 300 mm</t>
  </si>
  <si>
    <t>822994893</t>
  </si>
  <si>
    <t xml:space="preserve">21,700*13,000*0,7  "dno  nádrží  tl. 700mm</t>
  </si>
  <si>
    <t xml:space="preserve">4,8*5,5*2*0,4   " příčky mezi nitrifikací a dosazovacími n.  tl. 400mm</t>
  </si>
  <si>
    <t xml:space="preserve">(17,98*5,5+0,72*4,96)*0,4   " střední příčka  tl.400mm</t>
  </si>
  <si>
    <t xml:space="preserve">(10*5,5+10*6,85)*0,5  " čelní stěny tl.500mm</t>
  </si>
  <si>
    <t xml:space="preserve">(3,48*5,5+13,22*6,07+3*6,85)*0,5*2  "boční stěny s výškovými skoky  tl. 500mm</t>
  </si>
  <si>
    <t>1486207538</t>
  </si>
  <si>
    <t>4,8*5,5*2*2 " přepážky tl.300mm , nitrif. X denitrif.</t>
  </si>
  <si>
    <t xml:space="preserve">(21,800+13,200)*2*0,7  "dno  nádrží  tl. 700mm</t>
  </si>
  <si>
    <t xml:space="preserve">4,8*5,5*2*2   " příčky mezi nitrifikací a dosazovacími n.  tl. 400mm</t>
  </si>
  <si>
    <t xml:space="preserve">18,7*5,5*2   " střední příčka  tl.400mm</t>
  </si>
  <si>
    <t xml:space="preserve">(3,48*5,5+13,22*6,07+3*6,85)*2*2  "boční stěny s výškovými skoky  tl.0,5mm</t>
  </si>
  <si>
    <t xml:space="preserve">(10*5,5+10*6,85)*2  " čelní stěny tl.500mm</t>
  </si>
  <si>
    <t>-835016952</t>
  </si>
  <si>
    <t>1370274035</t>
  </si>
  <si>
    <t xml:space="preserve">69,448 " výztuž dle Statiky D.24.5  </t>
  </si>
  <si>
    <t>631319231</t>
  </si>
  <si>
    <t>Příplatek k cenám betonových mazanin za vyztužení PP vlákny objemové vyztužení 0,6 kg/m3</t>
  </si>
  <si>
    <t>-1408238240</t>
  </si>
  <si>
    <t xml:space="preserve">15,84+441,259  "rozptýlená výztuž PP vláken 0,6-0,8 kg/m3 </t>
  </si>
  <si>
    <t>-1378152178</t>
  </si>
  <si>
    <t>4 "prostupy DN80 - stěna nitrifikace tl.0,5m a 0,3m</t>
  </si>
  <si>
    <t xml:space="preserve">2 " prostupy DN50 </t>
  </si>
  <si>
    <t>388129230.1</t>
  </si>
  <si>
    <t>Montáž dílců prefabrikovaných lávek ze železobetonu se zalitím spár šířky do 1300 mm tvaru U, hmotnosti přes 2,5 do 5 t</t>
  </si>
  <si>
    <t>-1836337306</t>
  </si>
  <si>
    <t xml:space="preserve">Poznámka k souboru cen:_x000d_
1. Ceny tohoto souboru cen nelze použít pro montáž dílců kanálů ve štolách, tunelech a podchodech._x000d_
</t>
  </si>
  <si>
    <t xml:space="preserve">7  " dílce PREFA včetně kotevních prvků HILTI  </t>
  </si>
  <si>
    <t>PFZ.0007082.URS</t>
  </si>
  <si>
    <t xml:space="preserve">Lávka tvaru U  1520 x 660mm,  délky dle výkresu D.10.05</t>
  </si>
  <si>
    <t>985095800</t>
  </si>
  <si>
    <t xml:space="preserve">7 " lávka dle D.10.05,  beton C35/45</t>
  </si>
  <si>
    <t>1457396871</t>
  </si>
  <si>
    <t>460,8 "2x nitrifikace"</t>
  </si>
  <si>
    <t>172,8 "2xdenitrifikace"</t>
  </si>
  <si>
    <t>72,7 "dosazovací nádrž"</t>
  </si>
  <si>
    <t>1084511611</t>
  </si>
  <si>
    <t>2016881760</t>
  </si>
  <si>
    <t>1360714329</t>
  </si>
  <si>
    <t>vnější stěny</t>
  </si>
  <si>
    <t xml:space="preserve">(3,48*5,5+13,22*6,07+3*6,85)*2*2  "boční stěny s výškovými skoky  </t>
  </si>
  <si>
    <t xml:space="preserve">(10*5,5+10*6,85)*2  " čelní stěny </t>
  </si>
  <si>
    <t>vnitřní stěny</t>
  </si>
  <si>
    <t>1547750047</t>
  </si>
  <si>
    <t>1143,642*30 'Přepočtené koeficientem množství</t>
  </si>
  <si>
    <t>-1015647586</t>
  </si>
  <si>
    <t>-803961095</t>
  </si>
  <si>
    <t>3,6*4,8*2 "denitrifikace"</t>
  </si>
  <si>
    <t>9,6*4,8*2 "nitrifikace"</t>
  </si>
  <si>
    <t xml:space="preserve">4,8*4,8*2  "dosazovací nádrž</t>
  </si>
  <si>
    <t>952903119</t>
  </si>
  <si>
    <t>Vyčištění objektů čistíren odpadních vod, nádrží, žlabů nebo kanálů Příplatek k ceně za vyčištění prostorů v přes 3,5 m</t>
  </si>
  <si>
    <t>1358775480</t>
  </si>
  <si>
    <t>939941112</t>
  </si>
  <si>
    <t>Zřízení těsnění pracovní spáry ocelovým plechem mezi dnem a stěnou</t>
  </si>
  <si>
    <t>383094152</t>
  </si>
  <si>
    <t xml:space="preserve">Poznámka k souboru cen:_x000d_
1. V cenách nejsou započteny náklady na ocelový plech. Jeho dodání se oceňuje ve specifikaci. Ztratné lze dohodnout ve výši 5 %._x000d_
</t>
  </si>
  <si>
    <t xml:space="preserve">110  "statika D.24.2 - nerez pás + dva bobtnající pásky</t>
  </si>
  <si>
    <t>939941113</t>
  </si>
  <si>
    <t>Zřízení těsnění pracovní spáry ocelovým plechem ve stěně</t>
  </si>
  <si>
    <t>2060783893</t>
  </si>
  <si>
    <t xml:space="preserve">60  " statika D.24.2 , těsnící trubice</t>
  </si>
  <si>
    <t>977151115</t>
  </si>
  <si>
    <t>Jádrové vrty diamantovými korunkami do stavebních materiálů (železobetonu, betonu, cihel, obkladů, dlažeb, kamene) průměru přes 60 do 70 mm</t>
  </si>
  <si>
    <t>-376282840</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</si>
  <si>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</si>
  <si>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 xml:space="preserve">0,5+0,4  " 2 vrty,  d67mm</t>
  </si>
  <si>
    <t>977151118</t>
  </si>
  <si>
    <t>Jádrové vrty diamantovými korunkami do stavebních materiálů (železobetonu, betonu, cihel, obkladů, dlažeb, kamene) průměru přes 90 do 100 mm</t>
  </si>
  <si>
    <t>546293225</t>
  </si>
  <si>
    <t xml:space="preserve">0,5  " d92</t>
  </si>
  <si>
    <t>977151122</t>
  </si>
  <si>
    <t>Jádrové vrty diamantovými korunkami do stavebních materiálů (železobetonu, betonu, cihel, obkladů, dlažeb, kamene) průměru přes 120 do 130 mm</t>
  </si>
  <si>
    <t>-1751296884</t>
  </si>
  <si>
    <t xml:space="preserve">0,3*4+0,4*6+0,5*2  "vrty d122</t>
  </si>
  <si>
    <t>977151126</t>
  </si>
  <si>
    <t>Jádrové vrty diamantovými korunkami do stavebních materiálů (železobetonu, betonu, cihel, obkladů, dlažeb, kamene) průměru přes 200 do 225 mm</t>
  </si>
  <si>
    <t>2106479043</t>
  </si>
  <si>
    <t xml:space="preserve">0,5*2  " vrty d202</t>
  </si>
  <si>
    <t>977151127</t>
  </si>
  <si>
    <t>Jádrové vrty diamantovými korunkami do stavebních materiálů (železobetonu, betonu, cihel, obkladů, dlažeb, kamene) průměru přes 225 do 250 mm</t>
  </si>
  <si>
    <t>613638255</t>
  </si>
  <si>
    <t xml:space="preserve">0,4*3  "vrty d250</t>
  </si>
  <si>
    <t>977151128</t>
  </si>
  <si>
    <t>Jádrové vrty diamantovými korunkami do stavebních materiálů (železobetonu, betonu, cihel, obkladů, dlažeb, kamene) průměru přes 250 do 300 mm</t>
  </si>
  <si>
    <t>-377174310</t>
  </si>
  <si>
    <t xml:space="preserve">0,5  "d300</t>
  </si>
  <si>
    <t>977151131</t>
  </si>
  <si>
    <t>Jádrové vrty diamantovými korunkami do stavebních materiálů (železobetonu, betonu, cihel, obkladů, dlažeb, kamene) průměru přes 350 do 400 mm</t>
  </si>
  <si>
    <t>1911704009</t>
  </si>
  <si>
    <t xml:space="preserve">0,5  " d350</t>
  </si>
  <si>
    <t>931994111</t>
  </si>
  <si>
    <t>Těsnění spáry betonové konstrukce pásy, profily, tmely profilem, spáry styčné u prefa dílců bobtnajícím profilem</t>
  </si>
  <si>
    <t>-1989836281</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</si>
  <si>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</si>
  <si>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 xml:space="preserve">9,2  "vodotěsné utěsnění jádrových vrtů  podle D.10.9, včetně dodávky nerez přírubových trubek</t>
  </si>
  <si>
    <t>-2098513011</t>
  </si>
  <si>
    <t>-1999935609</t>
  </si>
  <si>
    <t>(13+21,7)*2*1 "dno nádrže - přesah</t>
  </si>
  <si>
    <t xml:space="preserve">69,4*3  "nátěr 1x penetrace, 2x asfaltový lak </t>
  </si>
  <si>
    <t>1634300888</t>
  </si>
  <si>
    <t xml:space="preserve">(3,48*5,5+13,22*6,07+3*6,85)*2  "boční stěny s výškovými skoky </t>
  </si>
  <si>
    <t xml:space="preserve">(10*5,5+10*6,85)  " čelní stěny tl.500mm</t>
  </si>
  <si>
    <t>(13+21,7)*2*0,7 "dno nádrže, boční stěny</t>
  </si>
  <si>
    <t xml:space="preserve">411,951*3  "nátěr 1x penetrace, 2x asfaltový lak </t>
  </si>
  <si>
    <t>-897441934</t>
  </si>
  <si>
    <t>69,4+411,951</t>
  </si>
  <si>
    <t>481,351*0,0003 'Přepočtené koeficientem množství</t>
  </si>
  <si>
    <t>-1330788603</t>
  </si>
  <si>
    <t xml:space="preserve">(69,4+411,951)*2  " dvojnásobný nátěr</t>
  </si>
  <si>
    <t>962,702*0,35 'Přepočtené koeficientem množství</t>
  </si>
  <si>
    <t>-278118989</t>
  </si>
  <si>
    <t xml:space="preserve">21,800*13,200*2  "dvě vrstvy na podkladní desce -A400H</t>
  </si>
  <si>
    <t>-636282450</t>
  </si>
  <si>
    <t>575,52*1,01 'Přepočtené koeficientem množství</t>
  </si>
  <si>
    <t>-706040889</t>
  </si>
  <si>
    <t>pohledová část konstrukcí</t>
  </si>
  <si>
    <t>(10*1,5+10*2,5) " čelní stěny tl.500mm</t>
  </si>
  <si>
    <t xml:space="preserve">(3,48*1,5+13,22*2+3*2,5)  "boční stěny s výškovými skoky  tl. 500mm</t>
  </si>
  <si>
    <t>151367957</t>
  </si>
  <si>
    <t>767161111R</t>
  </si>
  <si>
    <t>MONTÁŽ A DODÁVKA zábradlí rovného z trubek nebo tenkostěnných profilů do zdiva, hmotnosti 1 m zábradlí do 20 kg, Profily PREFEN ,kompozitové s nerez kotevními prvky</t>
  </si>
  <si>
    <t>-1657142994</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</si>
  <si>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</si>
  <si>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 xml:space="preserve">4,5+4,6  "Z1</t>
  </si>
  <si>
    <t xml:space="preserve">13,25  "Z2</t>
  </si>
  <si>
    <t xml:space="preserve">1,35+10,8+2,8  "Z3</t>
  </si>
  <si>
    <t xml:space="preserve">8,34  "Z4</t>
  </si>
  <si>
    <t xml:space="preserve">3,62+4,6+1  "Z5</t>
  </si>
  <si>
    <t xml:space="preserve">4,45+4,6  "Z6</t>
  </si>
  <si>
    <t xml:space="preserve">12,97+4,6  "Z7</t>
  </si>
  <si>
    <t xml:space="preserve">3,02+4,24  "Z8</t>
  </si>
  <si>
    <t xml:space="preserve">8,59+3,06*2  "Z9</t>
  </si>
  <si>
    <t xml:space="preserve">4,45+3,06  "Z10</t>
  </si>
  <si>
    <t>767210111R</t>
  </si>
  <si>
    <t>Montáž a dodávka schodnic a stupňů rovných v prostoru, podepřené, z kompozitu typ PREFEN, včetně nerez podpěr</t>
  </si>
  <si>
    <t>-1392136718</t>
  </si>
  <si>
    <t xml:space="preserve">Poznámka k souboru cen:_x000d_
1. Ceny jsou určeny k ocenění 1m jedné schodnice._x000d_
2. V cenách není započtena montáž zábradlí; tyto práce se oceňují cenami souboru cen 767 22- . . Montáž schodišťového zábradlí._x000d_
</t>
  </si>
  <si>
    <t>8 " stupně, žluté probarvení</t>
  </si>
  <si>
    <t>767220120R</t>
  </si>
  <si>
    <t>MONTÁŽ A DODÁVKA zábradlí schdišťového z trubek nebo tenkostěnných profilů do zdiva, hmotnosti 1 m zábradlí do 20 kg, Profily PREFEN ,kompozitové s nerez kotevními prvky</t>
  </si>
  <si>
    <t>-55168982</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</si>
  <si>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</si>
  <si>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 xml:space="preserve">1,89*4+0,654*2  "Z11</t>
  </si>
  <si>
    <t>767590120R</t>
  </si>
  <si>
    <t>Montáž a dodávka podlahových roštů, připevněných šroubováním z kompozitu typ PREFAPOR, včetně nosníků nerez</t>
  </si>
  <si>
    <t>-187854687</t>
  </si>
  <si>
    <t xml:space="preserve">(1,37*2+0,79)*1,2  "L1</t>
  </si>
  <si>
    <t>767896115R</t>
  </si>
  <si>
    <t>Montáž lišt a okopových plechů lišt nýtováním, nerez</t>
  </si>
  <si>
    <t>2013445024</t>
  </si>
  <si>
    <t xml:space="preserve">1,37*4  " 4ks nerez plech v=110mm</t>
  </si>
  <si>
    <t>-1869678595</t>
  </si>
  <si>
    <t>úprava výkopu</t>
  </si>
  <si>
    <t>3,125</t>
  </si>
  <si>
    <t>zásyp kolem objektu</t>
  </si>
  <si>
    <t>7,089</t>
  </si>
  <si>
    <t>04 - SO 0.2 - Měrný objekt</t>
  </si>
  <si>
    <t>-907959785</t>
  </si>
  <si>
    <t xml:space="preserve">2,5*2,5*0,5  " dílčí úprava terénu pro usazení objektu</t>
  </si>
  <si>
    <t>1655818934</t>
  </si>
  <si>
    <t>515739866</t>
  </si>
  <si>
    <t xml:space="preserve">3,3*3,3*1-pi*1,1*1,1*1  "zásyp kolem objektu - částečný</t>
  </si>
  <si>
    <t>271572211</t>
  </si>
  <si>
    <t>Podsyp pod základové konstrukce se zhutněním a urovnáním povrchu ze štěrkopísku netříděného</t>
  </si>
  <si>
    <t>-1439982683</t>
  </si>
  <si>
    <t>2,36*2,36*0,1 "pod základovou desku</t>
  </si>
  <si>
    <t>273313511</t>
  </si>
  <si>
    <t>Základy z betonu prostého desky z betonu kamenem neprokládaného tř. C 12/15</t>
  </si>
  <si>
    <t>150907564</t>
  </si>
  <si>
    <t>2,36*2,36*0,15 "základová deska"</t>
  </si>
  <si>
    <t>273351121</t>
  </si>
  <si>
    <t>Bednění základů desek zřízení</t>
  </si>
  <si>
    <t>1578883652</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</si>
  <si>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</si>
  <si>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2,36*4*0,15 "základová deska"</t>
  </si>
  <si>
    <t>273351122</t>
  </si>
  <si>
    <t>Bednění základů desek odstranění</t>
  </si>
  <si>
    <t>-1295488718</t>
  </si>
  <si>
    <t>380311865</t>
  </si>
  <si>
    <t>Kompletní konstrukce čistíren odpadních vod, nádrží, vodojemů, kanálů z betonu prostého bez zvýšených nároků na prostředí tř. C 30/37, tl. přes 150 do 300 mm</t>
  </si>
  <si>
    <t>-896318087</t>
  </si>
  <si>
    <t>šachta měrného objektu - výplň plastu</t>
  </si>
  <si>
    <t>PI*0,715*0,715*0,25 "dno</t>
  </si>
  <si>
    <t>(PI*1*(0,715*0,715-0,5*0,5)) "stěny"</t>
  </si>
  <si>
    <t>89420112R</t>
  </si>
  <si>
    <t>Dodávka a montáž dna šachty z prostého betonu DN 1500 - zkráceného pro zřízení Parshallova žlabu</t>
  </si>
  <si>
    <t>kpl.</t>
  </si>
  <si>
    <t>-2015143710</t>
  </si>
  <si>
    <t xml:space="preserve">Poznámka k souboru cen:_x000d_
1. Bednění stěny šachet se oceňuje cenami souboru cen 894 50-.. Bednění konstrukcí na trubním vedení této části katalogu._x000d_
2. Bednění žlabu se oceňuje cenami souboru cen 351 35-11 Vnitřní bednění spodní části stok části A 03._x000d_
</t>
  </si>
  <si>
    <t>89421112R</t>
  </si>
  <si>
    <t>Dvojitý polypropylenový plášť pro betonáž Parshallova žlabu -ref. PARS AQUA</t>
  </si>
  <si>
    <t>-223859192</t>
  </si>
  <si>
    <t>894411311</t>
  </si>
  <si>
    <t>Osazení železobetonových dílců pro šachty skruží rovných</t>
  </si>
  <si>
    <t>528633630</t>
  </si>
  <si>
    <t xml:space="preserve">Poznámka k souboru cen:_x000d_
1. V cenách nejsou započteny náklady na dodání železobetonových dílců; dodání těchto dílců se oceňuje ve specifikaci._x000d_
</t>
  </si>
  <si>
    <t>899104112R</t>
  </si>
  <si>
    <t>Osazení poklopů - ocelových rámů, obručí, včetně dodávky</t>
  </si>
  <si>
    <t>-463454851</t>
  </si>
  <si>
    <t xml:space="preserve">1 "obruč,  d1580 - nerez  40x5mm, dl =.4,995m</t>
  </si>
  <si>
    <t>89992211R</t>
  </si>
  <si>
    <t>Průtokoměr - Parshallův žlab 'P2 - Atyp' , včetně čidla ultrazvuku (MTŽ + dodávka)</t>
  </si>
  <si>
    <t>kpl</t>
  </si>
  <si>
    <t>-377966304</t>
  </si>
  <si>
    <t>953171022.1</t>
  </si>
  <si>
    <t>Osazování poklopů plastových, hmotnosti přes 50 do 100 kg</t>
  </si>
  <si>
    <t>-532589</t>
  </si>
  <si>
    <t>56230606R</t>
  </si>
  <si>
    <t>Kompozitový šachtový poklop z pororoštu 30/30/38, vyjímatelný - včetně nosníku I 200x100/10 - kompozit</t>
  </si>
  <si>
    <t>-1441976083</t>
  </si>
  <si>
    <t xml:space="preserve">2  "1/2 pororošt 780 x x1560, bez prořezu, </t>
  </si>
  <si>
    <t>-381432863</t>
  </si>
  <si>
    <t>ps</t>
  </si>
  <si>
    <t>plocha střechy</t>
  </si>
  <si>
    <t>87,84</t>
  </si>
  <si>
    <t>OS</t>
  </si>
  <si>
    <t>obvod stavby</t>
  </si>
  <si>
    <t>pz</t>
  </si>
  <si>
    <t>plocha spodního podkladu</t>
  </si>
  <si>
    <t>65,772</t>
  </si>
  <si>
    <t>05 - SO 02.5 - Provozní objekt</t>
  </si>
  <si>
    <t xml:space="preserve">    99 - Přesun hmot</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</si>
  <si>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</si>
  <si>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</si>
  <si>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</si>
  <si>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</si>
  <si>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751 - Vzduchotechnika</t>
  </si>
  <si>
    <t xml:space="preserve">    762 - Konstrukce tesařské</t>
  </si>
  <si>
    <t xml:space="preserve">    764 - Konstrukce klempířské</t>
  </si>
  <si>
    <t xml:space="preserve">    765 - Konstrukce pokrývačské</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</si>
  <si>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</si>
  <si>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</si>
  <si>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</si>
  <si>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</si>
  <si>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</si>
  <si>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</si>
  <si>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271532213</t>
  </si>
  <si>
    <t>Podsyp pod základové konstrukce se zhutněním a urovnáním povrchu z kameniva hrubého, frakce 8 - 16 mm</t>
  </si>
  <si>
    <t>1484520350</t>
  </si>
  <si>
    <t xml:space="preserve">8,11*8,11*0,3   "hutněná štěrkodrť  tl.300mm</t>
  </si>
  <si>
    <t xml:space="preserve">0,8*9,811*0,3  " rozšíření k aktivaci</t>
  </si>
  <si>
    <t>8,11*8,11 "plocha podkladu</t>
  </si>
  <si>
    <t>-615335835</t>
  </si>
  <si>
    <t xml:space="preserve">pz*0,5  " vrstva štěrkopísku  tl. 500mm</t>
  </si>
  <si>
    <t xml:space="preserve">(2,2*0,5)/2*8,11  " vyrovnání terénu pod stavbou</t>
  </si>
  <si>
    <t xml:space="preserve">(2*1+0,7*0,4)/2*8,61 "rozšíření  podle terénu D.12.01 </t>
  </si>
  <si>
    <t>711033674</t>
  </si>
  <si>
    <t>pz*0,1</t>
  </si>
  <si>
    <t>273321511</t>
  </si>
  <si>
    <t>Základy z betonu železového (bez výztuže) desky z betonu bez zvláštních nároků na prostředí tř. C 25/30</t>
  </si>
  <si>
    <t>955471887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</si>
  <si>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</si>
  <si>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 xml:space="preserve">7,81*7,81*0,25  " žb základová deska</t>
  </si>
  <si>
    <t>-1419616940</t>
  </si>
  <si>
    <t xml:space="preserve">8,11*4*0,1  " podkladní deska</t>
  </si>
  <si>
    <t xml:space="preserve">7,81*4*0,25  "základová deska</t>
  </si>
  <si>
    <t>1456818197</t>
  </si>
  <si>
    <t>273353101</t>
  </si>
  <si>
    <t>Bednění kotevních otvorů a prostupů v základových konstrukcích v deskách včetně polohového zajištění a odbednění, popř. ztraceného bednění z pletiva apod. průřezu do 0,01 m2, hl. do 0,25 m</t>
  </si>
  <si>
    <t>1409983351</t>
  </si>
  <si>
    <t xml:space="preserve">6 "prostupy PR7,PR9, PR10,  DN50 - DN100</t>
  </si>
  <si>
    <t>273353111</t>
  </si>
  <si>
    <t>Bednění kotevních otvorů a prostupů v základových konstrukcích v deskách včetně polohového zajištění a odbednění, popř. ztraceného bednění z pletiva apod. průřezu přes 0,01 do 0,02 m2, hl. do 0,50 m</t>
  </si>
  <si>
    <t>2007115481</t>
  </si>
  <si>
    <t xml:space="preserve">4  " prostupy PR8,  PR12, DN125 -DN150</t>
  </si>
  <si>
    <t>273362021</t>
  </si>
  <si>
    <t>Výztuž základů desek ze svařovaných sítí z drátů typu KARI</t>
  </si>
  <si>
    <t>-399068664</t>
  </si>
  <si>
    <t xml:space="preserve">Poznámka k souboru cen:_x000d_
1. Ceny platí pro desky rovné, s náběhy, hřibové nebo upnuté do žeber včetně výztuže těchto žeber._x000d_
</t>
  </si>
  <si>
    <t>KARI 100x100/8 , dvě vrstvy</t>
  </si>
  <si>
    <t xml:space="preserve">7,81*7,81*8*0,001*2  " žb základová deska</t>
  </si>
  <si>
    <t>311235481.WNR</t>
  </si>
  <si>
    <t>Zdivo jednovrstvé z cihel Porotherm 38 Profi Dryfix P10 na zdicí pěnu tl 380 mm</t>
  </si>
  <si>
    <t>-121716465</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</si>
  <si>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</si>
  <si>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(6,77+7,5)*2*2,5 "plocha obvodového zdiva</t>
  </si>
  <si>
    <t xml:space="preserve">-(1,2*2+0,9*1,25*3)  "dveře okna</t>
  </si>
  <si>
    <t>313234111</t>
  </si>
  <si>
    <t>Zdivo obkladové z lícových cihel kotvených kotevními sponami pro vzduchovou mezeru dl. 240 mm (německý formát 240x115x71mm) děrovaných</t>
  </si>
  <si>
    <t>1192142676</t>
  </si>
  <si>
    <t xml:space="preserve">Poznámka k souboru cen:_x000d_
1. V cenách není započteno kotvení konzolovými kotvami; toto se oceňuje cenami souboru cen 313 23-43 Kotvení lícovaného zdiva konzolovými kotvami._x000d_
2. Ukončují vrstvy se oceňují cenami souboru cen 316 23-1. Ukončující vrstvy vodorovné nebo šikmé z cihel pálených._x000d_
</t>
  </si>
  <si>
    <t xml:space="preserve">os*0,5  "plocha soklu - Klinker NF Sintra Ardor</t>
  </si>
  <si>
    <t xml:space="preserve">os*2,4  "plocha stěn - Klinker NF - Sintra Ardor Blanca </t>
  </si>
  <si>
    <t>316231231.WNR</t>
  </si>
  <si>
    <t>Ukončení vrstvy z cihel plných Klinker NF naplocho na MVC včetně spárování</t>
  </si>
  <si>
    <t>-1029033248</t>
  </si>
  <si>
    <t xml:space="preserve">Poznámka k souboru cen:_x000d_
1. Ceny jsou určeny pro ukončující vrstvy vystavené přímo povětrnosti (dešti, sněhu), např. požárních příček nad střechou, ohradních zdí, plotů, nadezdívek nechráněných oplechováním obvykle ve sklonu a s přesahem proti stékání dešťové vody po zdi._x000d_
2. Množství měrných jednotek se určuje v m2 projektované plochy._x000d_
3. U cen -1241až -1248 se množství měrných jednotek určuje v metrech běžných jedné řady cihel._x000d_
</t>
  </si>
  <si>
    <t xml:space="preserve">0,2*0,12*24  " parapetní deska Klinker -m- Sintra Ardor</t>
  </si>
  <si>
    <t>316231235.WNR</t>
  </si>
  <si>
    <t>Ukončení vrstvy z cihel děrovaných Klinker NF nastojato na MVC včetně spárování</t>
  </si>
  <si>
    <t>1923508189</t>
  </si>
  <si>
    <t xml:space="preserve">((1,25*2+0,9)*3+2*2+1,2)*0,24  " ostění Klinker NF , okna +dveře - Sintra Ardor</t>
  </si>
  <si>
    <t>317168012.WNR</t>
  </si>
  <si>
    <t>Překlad plochý Porotherm KP 11,5 dl 1250 mm</t>
  </si>
  <si>
    <t>-214032830</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</si>
  <si>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</si>
  <si>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 xml:space="preserve">2+2  "překlad P5</t>
  </si>
  <si>
    <t>317168052.WNR</t>
  </si>
  <si>
    <t>Překlad vysoký Porotherm KP 7 dl 1250 mm</t>
  </si>
  <si>
    <t>-148765995</t>
  </si>
  <si>
    <t xml:space="preserve">12  " překlad P1</t>
  </si>
  <si>
    <t>317168053.WNR</t>
  </si>
  <si>
    <t>Překlad vysoký Porotherm KP 7 dl 1500 mm</t>
  </si>
  <si>
    <t>-1812744340</t>
  </si>
  <si>
    <t xml:space="preserve">2  "překlad P4</t>
  </si>
  <si>
    <t>317168054.WNR</t>
  </si>
  <si>
    <t>Překlad vysoký Porotherm KP 7 dl 1750 mm</t>
  </si>
  <si>
    <t>116747485</t>
  </si>
  <si>
    <t xml:space="preserve">4  "překlad P2</t>
  </si>
  <si>
    <t>317998113</t>
  </si>
  <si>
    <t>Izolace tepelná mezi překlady z pěnového polystyrénu výšky 24 cm, tloušťky 80 mm</t>
  </si>
  <si>
    <t>384383837</t>
  </si>
  <si>
    <t>1,75*1+1,5*1+1,25*3 " izolace P1 - P3</t>
  </si>
  <si>
    <t>342244111.WNR</t>
  </si>
  <si>
    <t>Příčka z cihel Porotherm 11,5 P10 na maltu M5 tloušťky 115 mm</t>
  </si>
  <si>
    <t>964128940</t>
  </si>
  <si>
    <t xml:space="preserve">Poznámka k souboru cen:_x000d_
1. Množství jednotek se určuje v m2 plochy konstrukce._x000d_
</t>
  </si>
  <si>
    <t xml:space="preserve">3,3*2,5*2  " příčky tl.115mm</t>
  </si>
  <si>
    <t xml:space="preserve">-0,8*2*2  "dveře</t>
  </si>
  <si>
    <t>342244121.WNR</t>
  </si>
  <si>
    <t>Příčka z cihel Porotherm 14 P10 na maltu M5 tloušťky 140 mm</t>
  </si>
  <si>
    <t>2035132864</t>
  </si>
  <si>
    <t xml:space="preserve">6,77*2,5-0,9*2  "příčka tl. 140mm </t>
  </si>
  <si>
    <t>342272245.XLA</t>
  </si>
  <si>
    <t>Příčka z tvárnic Ytong Klasik 150 na tenkovrstvou maltu tl 150 mm</t>
  </si>
  <si>
    <t>-1012139674</t>
  </si>
  <si>
    <t xml:space="preserve">1,65*1,6  " přizdívka na wc</t>
  </si>
  <si>
    <t>411121125R</t>
  </si>
  <si>
    <t>Montáž prefabrikovaných ŽB stropů ze stropních panelů SPIRROL, včetně zálivky, výztuže a dodávky</t>
  </si>
  <si>
    <t>450431453</t>
  </si>
  <si>
    <t>1 "celková plocha stropu 7,81 x 7,81m, včetně ocelové výměny prostupu, dle D.12.03</t>
  </si>
  <si>
    <t>417321414</t>
  </si>
  <si>
    <t>Ztužující pásy a věnce z betonu železového (bez výztuže) tř. C 20/25</t>
  </si>
  <si>
    <t>CS ÚRS 2017 01</t>
  </si>
  <si>
    <t>-140470087</t>
  </si>
  <si>
    <t xml:space="preserve">os*0,27*0,265  " věnec -a- obvodového zdiva</t>
  </si>
  <si>
    <t xml:space="preserve">os*0,2*0,205  "věnec -b- obvod spiroll</t>
  </si>
  <si>
    <t xml:space="preserve">7,5*4  "obvod stavby vnější </t>
  </si>
  <si>
    <t>417351115</t>
  </si>
  <si>
    <t>Bednění bočnic ztužujících pásů a věnců včetně vzpěr zřízení</t>
  </si>
  <si>
    <t>574222136</t>
  </si>
  <si>
    <t xml:space="preserve">os*0,27*2  " věnec -a-</t>
  </si>
  <si>
    <t>os*0,2 "věnec -b-</t>
  </si>
  <si>
    <t>417351116</t>
  </si>
  <si>
    <t>Bednění bočnic ztužujících pásů a věnců včetně vzpěr odstranění</t>
  </si>
  <si>
    <t>-1013584814</t>
  </si>
  <si>
    <t>417361821</t>
  </si>
  <si>
    <t>Výztuž ztužujících pásů a věnců z betonářské oceli 10 505 (R) nebo BSt 500</t>
  </si>
  <si>
    <t>183515481</t>
  </si>
  <si>
    <t>3,377*0,09 'Přepočtené koeficientem množství</t>
  </si>
  <si>
    <t>611111212</t>
  </si>
  <si>
    <t xml:space="preserve">Vyspravení povrchu neomítaných vnitřních ploch montovaných betonových konstrukcí z prefabrikovaných dílců nanášením cementové malty na překrytí místních nerovností styku dílců se zahlazením do roviny a s případným vytvořením fabionu u stěn (při poloměru </t>
  </si>
  <si>
    <t>1243585398</t>
  </si>
  <si>
    <t xml:space="preserve">Poznámka k souboru cen:_x000d_
1. Ceny -1121 jsou určeny pro lokální vyspravení povrchu do 30% z celkové plochy povrchu (např. zahlazení spár po odbednění), plocha větší než 30% se oceňuje cenami pro celoplošné vyspravení povrchu -1111._x000d_
2. Pro ocenění betonových konstrukcí z prefabrikovaných dílců je rozhodující:_x000d_
a) u stropních a schodišťových konstrukcí šířka dílců; jsou-li na strop kladeny dílce různé šířky, určuje se pro všechny dílce jediná cena podle množství m2 převládajícího výskytu dílců téže šířky,_x000d_
b) u stěnových konstrukcí délka dílců; jsou-li dílce různé délky, určuje se pro všechny dílce v podlaží jediná cena podle množství m2 převládajícího výskytu dílců téže délky._x000d_
3. Ceny jsou určeny pod úpravu povrchu vyžadující rovinný podklad, jako konečná zednická úprava (např. pod tapetování, malbu či nátěr)._x000d_
4. Ceny nelze použít, je-li předepsána omítka._x000d_
5. Měrná jednotka se určuje v m2 celkové plochy betonového povrchu vnitřních ploch._x000d_
</t>
  </si>
  <si>
    <t xml:space="preserve">22,54  "dmychárna  -104-  tl.148mm</t>
  </si>
  <si>
    <t>611131101</t>
  </si>
  <si>
    <t>Podkladní a spojovací vrstva vnitřních omítaných ploch cementový postřik nanášený ručně celoplošně stropů</t>
  </si>
  <si>
    <t>-935338630</t>
  </si>
  <si>
    <t xml:space="preserve">10,96+5,18+5,2  " 101, 102, 103</t>
  </si>
  <si>
    <t>611321141</t>
  </si>
  <si>
    <t>Omítka vápenocementová vnitřních ploch nanášená ručně dvouvrstvá, tloušťky jádrové omítky do 10 mm a tloušťky štuku do 3 mm štuková vodorovných konstrukcí stropů rovných</t>
  </si>
  <si>
    <t>-527839040</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</si>
  <si>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</si>
  <si>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612121101</t>
  </si>
  <si>
    <t>Zatření spár vnitřních povrchů cementovou maltou, ploch z cihel stěn</t>
  </si>
  <si>
    <t>-1232606868</t>
  </si>
  <si>
    <t>vnitřní plocha stěn</t>
  </si>
  <si>
    <t xml:space="preserve">(3,3*4+1,65*2+1,57*2)*2,67  "chodba+wc</t>
  </si>
  <si>
    <t>((3,3+6,77)*2)*2,67 "dmychárna</t>
  </si>
  <si>
    <t xml:space="preserve">((3,3+3,32)*2)*2,67  " provozní místnost</t>
  </si>
  <si>
    <t>612131101</t>
  </si>
  <si>
    <t>Podkladní a spojovací vrstva vnitřních omítaných ploch cementový postřik nanášený ručně celoplošně stěn</t>
  </si>
  <si>
    <t>-895448639</t>
  </si>
  <si>
    <t>612321141</t>
  </si>
  <si>
    <t>Omítka vápenocementová vnitřních ploch nanášená ručně dvouvrstvá, tloušťky jádrové omítky do 10 mm a tloušťky štuku do 3 mm štuková svislých konstrukcí stěn</t>
  </si>
  <si>
    <t>677109391</t>
  </si>
  <si>
    <t>631311115</t>
  </si>
  <si>
    <t>Mazanina z betonu prostého bez zvýšených nároků na prostředí tl. přes 50 do 80 mm tř. C 20/25</t>
  </si>
  <si>
    <t>-544796200</t>
  </si>
  <si>
    <t xml:space="preserve">10,96*0,06  " provozní místnost -101- tl.60mm</t>
  </si>
  <si>
    <t>631311125</t>
  </si>
  <si>
    <t>Mazanina z betonu prostého bez zvýšených nároků na prostředí tl. přes 80 do 120 mm tř. C 20/25</t>
  </si>
  <si>
    <t>179368085</t>
  </si>
  <si>
    <t xml:space="preserve">(5,18+5,2)*0,085  "chodba +wc,  tl.85mm</t>
  </si>
  <si>
    <t>631311135</t>
  </si>
  <si>
    <t>Mazanina z betonu prostého bez zvýšených nároků na prostředí tl. přes 120 do 240 mm tř. C 20/25</t>
  </si>
  <si>
    <t>-1688611044</t>
  </si>
  <si>
    <t xml:space="preserve">22,54*0,148  "dmychárna  -104-  tl.148mm</t>
  </si>
  <si>
    <t>157900697</t>
  </si>
  <si>
    <t>631319175</t>
  </si>
  <si>
    <t>Příplatek k cenám mazanin za stržení povrchu spodní vrstvy mazaniny latí před vložením výztuže nebo pletiva pro tl. obou vrstev mazaniny přes 120 do 240 mm</t>
  </si>
  <si>
    <t>-1717955264</t>
  </si>
  <si>
    <t>631362021</t>
  </si>
  <si>
    <t>Výztuž mazanin ze svařovaných sítí z drátů typu KARI</t>
  </si>
  <si>
    <t>-1511697138</t>
  </si>
  <si>
    <t xml:space="preserve">KARI  150x150/4</t>
  </si>
  <si>
    <t>10,2*5*0,001 "provozní místnost</t>
  </si>
  <si>
    <t xml:space="preserve">(5,18+5,2)*5*0,001*2  " wc+chodba - dvě vrstvy  </t>
  </si>
  <si>
    <t>634112112</t>
  </si>
  <si>
    <t>Obvodová dilatace mezi stěnou a mazaninou nebo potěrem podlahovým páskem z pěnového PE tl. do 10 mm, výšky 100 mm</t>
  </si>
  <si>
    <t>-962740451</t>
  </si>
  <si>
    <t xml:space="preserve">3,3*4+1,65*2+1,57*2  "chodba+wc</t>
  </si>
  <si>
    <t>634112113</t>
  </si>
  <si>
    <t>Obvodová dilatace mezi stěnou a mazaninou nebo potěrem podlahovým páskem z pěnového PE tl. do 10 mm, výšky 80 mm</t>
  </si>
  <si>
    <t>-680227084</t>
  </si>
  <si>
    <t xml:space="preserve">(3,3+3,32)*2  " provozní místnost</t>
  </si>
  <si>
    <t>634112115</t>
  </si>
  <si>
    <t>Obvodová dilatace mezi stěnou a mazaninou nebo potěrem podlahovým páskem z pěnového PE tl. do 10 mm, výšky 150 mm</t>
  </si>
  <si>
    <t>993467849</t>
  </si>
  <si>
    <t>(3,3+6,77)*2 "dmychárna</t>
  </si>
  <si>
    <t>903920017</t>
  </si>
  <si>
    <t xml:space="preserve">4,9  "venkovní kanalizace d160, včetně tvarovek</t>
  </si>
  <si>
    <t>871161211</t>
  </si>
  <si>
    <t>Montáž vodovodního potrubí z plastů v otevřeném výkopu z polyetylenu PE 100 svařovaných elektrotvarovkou SDR 11/PN16 D 32 x 3,0 mm</t>
  </si>
  <si>
    <t>-2047343883</t>
  </si>
  <si>
    <t>2,8 "přípojka vodovodní</t>
  </si>
  <si>
    <t>286131100</t>
  </si>
  <si>
    <t xml:space="preserve">Trubky z polyetylénu vodovodní potrubí PE PE100  SDR 11, PN16 tyče 6 m,  12 m, návin 100 m 32 x 3,0 mm, tyče + návin</t>
  </si>
  <si>
    <t>-1428452599</t>
  </si>
  <si>
    <t>2,8*1,015 'Přepočtené koeficientem množství</t>
  </si>
  <si>
    <t>877161101</t>
  </si>
  <si>
    <t>Montáž tvarovek na vodovodním plastovém potrubí z polyetylenu PE 100 elektrotvarovek SDR 11/PN16 spojek, oblouků nebo redukcí d 32</t>
  </si>
  <si>
    <t>-632408742</t>
  </si>
  <si>
    <t>28615969</t>
  </si>
  <si>
    <t>elektrospojka SDR 11 PE 100 PN 16 D 32mm</t>
  </si>
  <si>
    <t>1037388788</t>
  </si>
  <si>
    <t>28615011</t>
  </si>
  <si>
    <t>elektrotvarovka T-kus rovnoramenný PE 100 PN 16 D 32mm</t>
  </si>
  <si>
    <t>-439425513</t>
  </si>
  <si>
    <t>28653072</t>
  </si>
  <si>
    <t>vložka přechodová PE/mosaz pro vodovodní potrubí PN 16 plyn PN 10 vnější závit 32-1"</t>
  </si>
  <si>
    <t>411584617</t>
  </si>
  <si>
    <t>Montáž tvarovek na vodovodním plastovém potrubí z polyetylenu PE 100 elektrotvarovek SDR 11/PN16 kolen 22 st. nebo 45 st. d 90</t>
  </si>
  <si>
    <t>-461247344</t>
  </si>
  <si>
    <t>28653052</t>
  </si>
  <si>
    <t>elektrokoleno 90° PE 100 D 32mm</t>
  </si>
  <si>
    <t>-1236713528</t>
  </si>
  <si>
    <t>1589428621</t>
  </si>
  <si>
    <t xml:space="preserve">os*3,15  "venkovní obvod stavby</t>
  </si>
  <si>
    <t>-1217786526</t>
  </si>
  <si>
    <t>94,5*30 'Přepočtené koeficientem množství</t>
  </si>
  <si>
    <t>523978306</t>
  </si>
  <si>
    <t>-1712615715</t>
  </si>
  <si>
    <t>7,5*7,5 "plocha objektu</t>
  </si>
  <si>
    <t>-1273803472</t>
  </si>
  <si>
    <t xml:space="preserve">0,2  "prostup PR11 spirollem</t>
  </si>
  <si>
    <t>998011001</t>
  </si>
  <si>
    <t>Přesun hmot pro budovy občanské výstavby, bydlení, výrobu a služby s nosnou svislou konstrukcí zděnou z cihel, tvárnic nebo kamene vodorovná dopravní vzdálenost do 100 m pro budovy výšky do 6 m</t>
  </si>
  <si>
    <t>-1152301934</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</si>
  <si>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</si>
  <si>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-2028411301</t>
  </si>
  <si>
    <t xml:space="preserve">pz  "na podkladním betonu</t>
  </si>
  <si>
    <t>310585328</t>
  </si>
  <si>
    <t>65,772*0,0003 'Přepočtené koeficientem množství</t>
  </si>
  <si>
    <t>1004493454</t>
  </si>
  <si>
    <t xml:space="preserve">pz*2  "dvě vrstvy na podkladní desce A400H</t>
  </si>
  <si>
    <t>10,96+22,54 "plocha místností -101- a -104- kryt izolace</t>
  </si>
  <si>
    <t>BITUMAX A 330 H (role/20m2)</t>
  </si>
  <si>
    <t>-463545658</t>
  </si>
  <si>
    <t>165,044*1,01 'Přepočtené koeficientem množství</t>
  </si>
  <si>
    <t>711141559</t>
  </si>
  <si>
    <t>Provedení izolace proti zemní vlhkosti pásy přitavením NAIP na ploše vodorovné V</t>
  </si>
  <si>
    <t>1896786388</t>
  </si>
  <si>
    <t xml:space="preserve">Poznámka k souboru cen:_x000d_
1. Izolace plochy jednotlivě do 10 m2 se oceňují skladebně cenou příslušné izolace a cenou 711 19-9097 Příplatek za plochu do 10 m2._x000d_
</t>
  </si>
  <si>
    <t xml:space="preserve">7,81*7,81+7,81*4*0,25  " žb základová deska</t>
  </si>
  <si>
    <t>62853003</t>
  </si>
  <si>
    <t>pás asfaltový natavitelný modifikovaný SBS tl 3,5mm s vložkou ze skleněné tkaniny a spalitelnou PE fólií nebo jemnozrnný minerálním posypem na horním povrchu</t>
  </si>
  <si>
    <t>1487509948</t>
  </si>
  <si>
    <t>68,608*1,15 'Přepočtené koeficientem množství</t>
  </si>
  <si>
    <t>2056889040</t>
  </si>
  <si>
    <t>713</t>
  </si>
  <si>
    <t>Izolace tepelné</t>
  </si>
  <si>
    <t>713111111</t>
  </si>
  <si>
    <t>Montáž tepelné izolace stropů rohožemi, pásy, dílci, deskami, bloky (izolační materiál ve specifikaci) vrchem bez překrytí lepenkou kladenými volně</t>
  </si>
  <si>
    <t>-1957807580</t>
  </si>
  <si>
    <t xml:space="preserve">7,5*7,5*2  "plocha stropu - dvě vrstvy </t>
  </si>
  <si>
    <t>63148104</t>
  </si>
  <si>
    <t>deska tepelně izolační minerální univerzální λ=0,038-0,039 tl 100mm</t>
  </si>
  <si>
    <t>-760333575</t>
  </si>
  <si>
    <t>112,5*1,02 'Přepočtené koeficientem množství</t>
  </si>
  <si>
    <t>713121111</t>
  </si>
  <si>
    <t>Montáž tepelné izolace podlah rohožemi, pásy, deskami, dílci, bloky (izolační materiál ve specifikaci) kladenými volně jednovrstvá</t>
  </si>
  <si>
    <t>-1778283773</t>
  </si>
  <si>
    <t xml:space="preserve">Poznámka k souboru cen:_x000d_
1. Množství tepelné izolace podlah okrajovými pásky k ceně -1211 se určuje v m projektované délky obložení (bez přesahů) na obvodu podlahy._x000d_
</t>
  </si>
  <si>
    <t xml:space="preserve">7,5*7,5  "izolace na žb základové desce</t>
  </si>
  <si>
    <t>63482285</t>
  </si>
  <si>
    <t>deska tepelně izolační z pěnového skla s oboustranné kašírováným papírem vyztuženým polyesterovými vlákny podlahová λ=0,040-0,042 tl 50mm</t>
  </si>
  <si>
    <t>2042254991</t>
  </si>
  <si>
    <t xml:space="preserve">22,54  " prostor dmychárny</t>
  </si>
  <si>
    <t>22,54*1,05 'Přepočtené koeficientem množství</t>
  </si>
  <si>
    <t>63482288</t>
  </si>
  <si>
    <t>deska tepelně izolační z pěnového skla s oboustranné kašírováným papírem vyztuženým polyesterovými vlákny podlahová λ=0,040-0,042 tl 100mm</t>
  </si>
  <si>
    <t>1461964429</t>
  </si>
  <si>
    <t xml:space="preserve">33,71  " plocha desky bez dmychárny</t>
  </si>
  <si>
    <t>33,71*1,05 'Přepočtené koeficientem množství</t>
  </si>
  <si>
    <t>713191133</t>
  </si>
  <si>
    <t>Montáž tepelné izolace stavebních konstrukcí - doplňky a konstrukční součásti podlah, stropů vrchem nebo střech překrytím fólií položenou volně s přelepením spojů</t>
  </si>
  <si>
    <t>-416214971</t>
  </si>
  <si>
    <t>28329046</t>
  </si>
  <si>
    <t>fólie kontaktní difuzně propustná pro doplňkovou hydroizolační vrstvu, třívrstvá 140g/m2</t>
  </si>
  <si>
    <t>670401173</t>
  </si>
  <si>
    <t xml:space="preserve">7,5*7,5  "kryt tepelné izolace střechy</t>
  </si>
  <si>
    <t>56,25*1,1 'Přepočtené koeficientem množství</t>
  </si>
  <si>
    <t>28329012</t>
  </si>
  <si>
    <t>fólie PE vyztužená pro parotěsnou vrstvu (reakce na oheň - třída F) 140g/m2</t>
  </si>
  <si>
    <t>1729454367</t>
  </si>
  <si>
    <t xml:space="preserve">7,5*7,5 "parotěs stropu </t>
  </si>
  <si>
    <t>998713201</t>
  </si>
  <si>
    <t>Přesun hmot pro izolace tepelné stanovený procentní sazbou (%) z ceny vodorovná dopravní vzdálenost do 50 m v objektech výšky do 6 m</t>
  </si>
  <si>
    <t>1152368804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</si>
  <si>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</si>
  <si>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</si>
  <si>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</si>
  <si>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721174025</t>
  </si>
  <si>
    <t>Potrubí z plastových trub polypropylenové odpadní (svislé) DN 110, včetně tvarovek</t>
  </si>
  <si>
    <t>929985552</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</si>
  <si>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</si>
  <si>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721174043</t>
  </si>
  <si>
    <t>Potrubí z plastových trub polypropylenové připojovací DN 50</t>
  </si>
  <si>
    <t>-1257013032</t>
  </si>
  <si>
    <t>721194105</t>
  </si>
  <si>
    <t>Vyměření přípojek na potrubí vyvedení a upevnění odpadních výpustek DN 50</t>
  </si>
  <si>
    <t>-1761477694</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</si>
  <si>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</si>
  <si>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721194109</t>
  </si>
  <si>
    <t>Vyměření přípojek na potrubí vyvedení a upevnění odpadních výpustek DN 100</t>
  </si>
  <si>
    <t>168297187</t>
  </si>
  <si>
    <t>721290111</t>
  </si>
  <si>
    <t>Zkouška těsnosti kanalizace v objektech vodou do DN 125</t>
  </si>
  <si>
    <t>775276904</t>
  </si>
  <si>
    <t xml:space="preserve">Poznámka k souboru cen:_x000d_
1. V ceně -0123 není započteno dodání média; jeho dodávka se oceňuje ve specifikaci._x000d_
</t>
  </si>
  <si>
    <t>998721201</t>
  </si>
  <si>
    <t>Přesun hmot pro vnitřní kanalizace stanovený procentní sazbou (%) z ceny vodorovná dopravní vzdálenost do 50 m v objektech výšky do 6 m</t>
  </si>
  <si>
    <t>-1974488167</t>
  </si>
  <si>
    <t>722</t>
  </si>
  <si>
    <t>Zdravotechnika - vnitřní vodovod</t>
  </si>
  <si>
    <t>722174003</t>
  </si>
  <si>
    <t>Potrubí z plastových trubek z polypropylenu (PPR) svařovaných polyfuzně PN 16 (SDR 7,4) D 25 x 3,5, včetně tvarovek</t>
  </si>
  <si>
    <t>793378351</t>
  </si>
  <si>
    <t xml:space="preserve">Poznámka k souboru cen:_x000d_
1. V cenách -4001 až -4088 jsou započteny náklady na montáž a dodávku potrubí a tvarovek._x000d_
</t>
  </si>
  <si>
    <t>722181222</t>
  </si>
  <si>
    <t>Ochrana potrubí termoizolačními trubicemi z pěnového polyetylenu PE přilepenými v příčných a podélných spojích, tloušťky izolace přes 6 do 9 mm, vnitřního průměru izolace DN přes 22 do 45 mm</t>
  </si>
  <si>
    <t>1919280346</t>
  </si>
  <si>
    <t xml:space="preserve">Poznámka k souboru cen:_x000d_
1. V cenách -1211 až -1256 jsou započteny i náklady na dodání tepelně izolačních trubic._x000d_
</t>
  </si>
  <si>
    <t>722190401</t>
  </si>
  <si>
    <t>Zřízení přípojek na potrubí vyvedení a upevnění výpustek do DN 25</t>
  </si>
  <si>
    <t>242916186</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</si>
  <si>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</si>
  <si>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722290226</t>
  </si>
  <si>
    <t>Zkoušky, proplach a desinfekce vodovodního potrubí zkoušky těsnosti vodovodního potrubí závitového do DN 50</t>
  </si>
  <si>
    <t>-64798632</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</si>
  <si>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</si>
  <si>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2,8+2,1</t>
  </si>
  <si>
    <t>998722201</t>
  </si>
  <si>
    <t>Přesun hmot pro vnitřní vodovod stanovený procentní sazbou (%) z ceny vodorovná dopravní vzdálenost do 50 m v objektech výšky do 6 m</t>
  </si>
  <si>
    <t>522857069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</si>
  <si>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</si>
  <si>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</si>
  <si>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</si>
  <si>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726111031</t>
  </si>
  <si>
    <t>Předstěnové instalační systémy pro zazdění do masivních zděných konstrukcí pro závěsné klozety ovládání zepředu, stavební výška 1080 mm</t>
  </si>
  <si>
    <t>soubor</t>
  </si>
  <si>
    <t>-1750747863</t>
  </si>
  <si>
    <t xml:space="preserve">Poznámka k souboru cen:_x000d_
1. V cenách -1031, -1032 jsou započteny náklady na dodání ovládacích tlačítek._x000d_
2. V cenách -1202 až -1204 nejsou započteny náklady na dodání ovládacích tlačítek._x000d_
3. V cenách nejsou započteny náklady na dodávku zařizovacích předmětů._x000d_
</t>
  </si>
  <si>
    <t>725112022</t>
  </si>
  <si>
    <t>Zařízení záchodů klozety keramické závěsné na nosné stěny s hlubokým splachováním odpad vodorovný</t>
  </si>
  <si>
    <t>-743420155</t>
  </si>
  <si>
    <t xml:space="preserve">Poznámka k souboru cen:_x000d_
1. V cenách -1351, -1361 není započten napájecí zdroj._x000d_
2. V cenách jsou započtená klozetová sedátka._x000d_
</t>
  </si>
  <si>
    <t>725211617</t>
  </si>
  <si>
    <t>Umyvadla keramická bílá bez výtokových armatur připevněná na stěnu šrouby s krytem na sifon (polosloupem) 600 mm</t>
  </si>
  <si>
    <t>-1328318688</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</si>
  <si>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</si>
  <si>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725291521</t>
  </si>
  <si>
    <t>Doplňky zařízení koupelen a záchodů plastové zásobník toaletních papírů</t>
  </si>
  <si>
    <t>-122130161</t>
  </si>
  <si>
    <t>725531104</t>
  </si>
  <si>
    <t>Elektrické ohřívače zásobníkové beztlakové přepadové objem nádrže (příkon) 15 l (3,3 kW)</t>
  </si>
  <si>
    <t>1045485092</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</si>
  <si>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</si>
  <si>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55111982R</t>
  </si>
  <si>
    <t>ventil rohový 1/2"</t>
  </si>
  <si>
    <t>-40443564</t>
  </si>
  <si>
    <t>725822633</t>
  </si>
  <si>
    <t>Baterie umyvadlové stojánkové klasické s výpustí</t>
  </si>
  <si>
    <t>-1958246671</t>
  </si>
  <si>
    <t xml:space="preserve">Poznámka k souboru cen:_x000d_
1. V cenách –2654, 56, -9101-9202 není započten napájecí zdroj._x000d_
</t>
  </si>
  <si>
    <t>725980121</t>
  </si>
  <si>
    <t>Dvířka 15/15</t>
  </si>
  <si>
    <t>246797889</t>
  </si>
  <si>
    <t>998725201</t>
  </si>
  <si>
    <t>Přesun hmot pro zařizovací předměty stanovený procentní sazbou (%) z ceny vodorovná dopravní vzdálenost do 50 m v objektech výšky do 6 m</t>
  </si>
  <si>
    <t>-507451589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</si>
  <si>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</si>
  <si>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751</t>
  </si>
  <si>
    <t>Vzduchotechnika</t>
  </si>
  <si>
    <t>751111012</t>
  </si>
  <si>
    <t>Montáž ventilátoru axiálního nízkotlakého nástěnného základního, průměru přes 100 do 200 mm</t>
  </si>
  <si>
    <t>1454472658</t>
  </si>
  <si>
    <t>42914148</t>
  </si>
  <si>
    <t>ventilátor axiální stěnový skříň z ocelového plechu IP44 35W</t>
  </si>
  <si>
    <t>1692717313</t>
  </si>
  <si>
    <t>751398041R</t>
  </si>
  <si>
    <t>Montáž ostatních zařízení protidešťové žaluzie nebo žaluziové klapky na kruhové potrubí, průměru do 300 mm</t>
  </si>
  <si>
    <t>-1353351328</t>
  </si>
  <si>
    <t xml:space="preserve">2 " mřížka 200x200  Elox.plech -e- , včetně dodávky</t>
  </si>
  <si>
    <t>751398042R</t>
  </si>
  <si>
    <t>Montáž ostatních zařízení protidešťové žaluzie nebo žaluziové klapky na kruhové potrubí, průměru přes 300 do 400 mm</t>
  </si>
  <si>
    <t>785972001</t>
  </si>
  <si>
    <t xml:space="preserve">2 " mřížka 400x400  Elox.plech -d- , včetně dodávky</t>
  </si>
  <si>
    <t>751398052R</t>
  </si>
  <si>
    <t>Montáž ostatních zařízení protidešťové žaluzie nebo žaluziové klapky na čtyřhranné potrubí, průřezu přes 0,150 do 0,300 m2</t>
  </si>
  <si>
    <t>-1985782866</t>
  </si>
  <si>
    <t xml:space="preserve">2 " mřížka 500x500  Elox.plech -c- , včetně dodávky</t>
  </si>
  <si>
    <t>751510014</t>
  </si>
  <si>
    <t>Vzduchotechnické potrubí z pozinkovaného plechu čtyřhranné s přírubou, průřezu přes 0,13 do 0,28 m2</t>
  </si>
  <si>
    <t>-1730392717</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</si>
  <si>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</si>
  <si>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 xml:space="preserve">0,5  "potrubí 400x400 Pz -VZ1- </t>
  </si>
  <si>
    <t>751510042</t>
  </si>
  <si>
    <t>Vzduchotechnické potrubí z pozinkovaného plechu kruhové, trouba spirálně vinutá bez příruby, průměru přes 100 do 200 mm</t>
  </si>
  <si>
    <t>-1977000318</t>
  </si>
  <si>
    <t xml:space="preserve">0,5*2  "Pz potrubí d150 - VZ5</t>
  </si>
  <si>
    <t>751510044</t>
  </si>
  <si>
    <t>Vzduchotechnické potrubí z pozinkovaného plechu kruhové, trouba spirálně vinutá bez příruby, průměru přes 300 do 400 mm</t>
  </si>
  <si>
    <t>-1332689379</t>
  </si>
  <si>
    <t xml:space="preserve">3,3  "Pz potrubí d355</t>
  </si>
  <si>
    <t>751514164</t>
  </si>
  <si>
    <t>Montáž oblouku do plechového potrubí kruhového s přírubou, průměru přes 300 do 400 mm</t>
  </si>
  <si>
    <t>-137348287</t>
  </si>
  <si>
    <t xml:space="preserve">1  "Pz oblouk d355</t>
  </si>
  <si>
    <t>42981087</t>
  </si>
  <si>
    <t>oblouk segmentový VZT Pz 90° D 355mm</t>
  </si>
  <si>
    <t>837927165</t>
  </si>
  <si>
    <t>998751201</t>
  </si>
  <si>
    <t>Přesun hmot pro vzduchotechniku stanovený procentní sazbou (%) z ceny vodorovná dopravní vzdálenost do 50 m v objektech výšky do 12 m</t>
  </si>
  <si>
    <t>-1606465326</t>
  </si>
  <si>
    <t>762</t>
  </si>
  <si>
    <t>Konstrukce tesařské</t>
  </si>
  <si>
    <t>762081150</t>
  </si>
  <si>
    <t>Práce společné pro tesařské konstrukce hoblování hraněného řeziva přímo na staveništi</t>
  </si>
  <si>
    <t>-1727098808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</si>
  <si>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</si>
  <si>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 xml:space="preserve">0,561  " prkna podbíjení</t>
  </si>
  <si>
    <t>0,25*0,05*2,52*2 "fošna</t>
  </si>
  <si>
    <t>762332131</t>
  </si>
  <si>
    <t>Montáž vázaných konstrukcí krovů střech pultových, sedlových, valbových, stanových čtvercového nebo obdélníkového půdorysu, z řeziva hraněného průřezové plochy do 120 cm2</t>
  </si>
  <si>
    <t>-1310876745</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</si>
  <si>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</si>
  <si>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 xml:space="preserve">0,96*8  "krokev 80/120 - b</t>
  </si>
  <si>
    <t xml:space="preserve">1,88*8  "krokev 80/120 -   c</t>
  </si>
  <si>
    <t xml:space="preserve">2,8*8  "krokev 80/120 - d</t>
  </si>
  <si>
    <t xml:space="preserve">3,73*8  "krokev 80/120 - e</t>
  </si>
  <si>
    <t xml:space="preserve">4,65*8  "krokev 80/120 - f</t>
  </si>
  <si>
    <t xml:space="preserve">0,63*8  " pásek 80/120 - j</t>
  </si>
  <si>
    <t xml:space="preserve">2,96*8  " klaština  50/120 - k</t>
  </si>
  <si>
    <t xml:space="preserve">0,5*2   "podkladní hranol 80/120 - 5</t>
  </si>
  <si>
    <t>60512126</t>
  </si>
  <si>
    <t>hranol stavební řezivo průřezu do 120cm2 dl 6-8m</t>
  </si>
  <si>
    <t>1367477796</t>
  </si>
  <si>
    <t>(0,96+1,88+2,8+3,73+4,65)*0,08*0,12*8 "krokve 80/120</t>
  </si>
  <si>
    <t xml:space="preserve">0,63*0,1*0,1*8  "pásky 100/100</t>
  </si>
  <si>
    <t xml:space="preserve">2,96*0,05*0,12*8  " kleštiny 50/120</t>
  </si>
  <si>
    <t xml:space="preserve">0,08*0,12*0,5*2  "podkladní hranol</t>
  </si>
  <si>
    <t>107</t>
  </si>
  <si>
    <t>762332132</t>
  </si>
  <si>
    <t>Montáž vázaných konstrukcí krovů střech pultových, sedlových, valbových, stanových čtvercového nebo obdélníkového půdorysu, z řeziva hraněného průřezové plochy přes 120 do 224 cm2</t>
  </si>
  <si>
    <t>1038744145</t>
  </si>
  <si>
    <t xml:space="preserve">7,43*4  "pozednice 140/120 -a</t>
  </si>
  <si>
    <t xml:space="preserve">6,61*4  "vaznice 120/120 - g  </t>
  </si>
  <si>
    <t xml:space="preserve">2,52*8   "vaznice 120/120 - h</t>
  </si>
  <si>
    <t xml:space="preserve">1,3*4  " sloupek 120/120 - i</t>
  </si>
  <si>
    <t>108</t>
  </si>
  <si>
    <t>60512131</t>
  </si>
  <si>
    <t>hranol stavební řezivo průřezu do 224cm2 dl 6-8m</t>
  </si>
  <si>
    <t>-2031577862</t>
  </si>
  <si>
    <t xml:space="preserve">7,43*0,14*0,12*4  " pozednice</t>
  </si>
  <si>
    <t>(6,61+1,3)*0,12*0,12*4 " vaznice ,sloupky</t>
  </si>
  <si>
    <t xml:space="preserve">2,52*0,12*0,12*8  " vaznice</t>
  </si>
  <si>
    <t>109</t>
  </si>
  <si>
    <t>762342314</t>
  </si>
  <si>
    <t>Bednění a laťování montáž laťování střech složitých sklonu do 60° při osové vzdálenosti latí přes 150 do 360 mm</t>
  </si>
  <si>
    <t>1634761563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</si>
  <si>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</si>
  <si>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 xml:space="preserve">8,784*5*2  "plocha střechy</t>
  </si>
  <si>
    <t>110</t>
  </si>
  <si>
    <t>762342441</t>
  </si>
  <si>
    <t>Bednění a laťování montáž lišt trojúhelníkových nebo kontralatí</t>
  </si>
  <si>
    <t>-242851531</t>
  </si>
  <si>
    <t xml:space="preserve">(6,61+0,96+1,88+2,8+3,73+4,65)*8  " délka kontralatí</t>
  </si>
  <si>
    <t>111</t>
  </si>
  <si>
    <t>605141140</t>
  </si>
  <si>
    <t>řezivo jehličnaté lať impregnovaná dl 4 m</t>
  </si>
  <si>
    <t>-122122378</t>
  </si>
  <si>
    <t xml:space="preserve">0,03*0,05*165,04  "kontralatě</t>
  </si>
  <si>
    <t xml:space="preserve">0,03*0,05*ps*4  " latě</t>
  </si>
  <si>
    <t>0,775*1,1 'Přepočtené koeficientem množství</t>
  </si>
  <si>
    <t>112</t>
  </si>
  <si>
    <t>762395000</t>
  </si>
  <si>
    <t>Spojovací prostředky krovů, bednění a laťování, nadstřešních konstrukcí svory, prkna, hřebíky, pásová ocel, vruty</t>
  </si>
  <si>
    <t>-90530893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</si>
  <si>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</si>
  <si>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113</t>
  </si>
  <si>
    <t>762842221</t>
  </si>
  <si>
    <t>Montáž podbíjení střech šikmých, vnějšího přesahu šířky přes 0,8 m z hoblovaných prken na sraz</t>
  </si>
  <si>
    <t>-1722487287</t>
  </si>
  <si>
    <t xml:space="preserve">Poznámka k souboru cen:_x000d_
1. Položky -2111 až -2131 lze použít pouze pro ocenění podbití vnějšího přesahu střech šikmých prkny přibíjenými rovnoběžně s krokvemi na rošt, podbití z prken přibíjených kolmo na krokve se ocení příslušnými položkami -2211 až -2231._x000d_
2. V cenách nejsou započteny náklady na montáž roštu, tyto se oceňují cenou 762 42-9001 Montáž podkladového roštu podhledu._x000d_
3. U položek -2111 až -2131 se množství jednotek určuje v m celkové délky podbití._x000d_
</t>
  </si>
  <si>
    <t xml:space="preserve">8,284*4*0,7  " záklop na krokev</t>
  </si>
  <si>
    <t xml:space="preserve">8,784*0,17*4  "čelní podbití</t>
  </si>
  <si>
    <t>114</t>
  </si>
  <si>
    <t>60511093</t>
  </si>
  <si>
    <t>řezivo jehličnaté boční omítané š 80-160mm tl 23mm dl 4-6m</t>
  </si>
  <si>
    <t>1343592710</t>
  </si>
  <si>
    <t xml:space="preserve">8,284*4*0,7*0,018  " záklop na krokev</t>
  </si>
  <si>
    <t xml:space="preserve">8,784*0,17*4*0,024  "čelní podbití</t>
  </si>
  <si>
    <t>115</t>
  </si>
  <si>
    <t>762895000</t>
  </si>
  <si>
    <t>Spojovací prostředky záklopu stropů, stropnic, podbíjení hřebíky, svory</t>
  </si>
  <si>
    <t>-1107962937</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</si>
  <si>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</si>
  <si>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116</t>
  </si>
  <si>
    <t>998762201</t>
  </si>
  <si>
    <t>Přesun hmot pro konstrukce tesařské stanovený procentní sazbou (%) z ceny vodorovná dopravní vzdálenost do 50 m v objektech výšky do 6 m</t>
  </si>
  <si>
    <t>177683081</t>
  </si>
  <si>
    <t>764</t>
  </si>
  <si>
    <t>Konstrukce klempířské</t>
  </si>
  <si>
    <t>117</t>
  </si>
  <si>
    <t>764541405</t>
  </si>
  <si>
    <t>Žlab podokapní z titanzinkového předzvětralého plechu včetně háků a čel půlkruhový rš 330 mm</t>
  </si>
  <si>
    <t>-1114997861</t>
  </si>
  <si>
    <t xml:space="preserve">9,080*4  "délka žlabu</t>
  </si>
  <si>
    <t>118</t>
  </si>
  <si>
    <t>764541446</t>
  </si>
  <si>
    <t>Žlab podokapní z titanzinkového předzvětralého plechu včetně háků a čel kotlík oválný (trychtýřový), rš žlabu/průměr svodu 330/100 mm</t>
  </si>
  <si>
    <t>-1610960399</t>
  </si>
  <si>
    <t>119</t>
  </si>
  <si>
    <t>764548423</t>
  </si>
  <si>
    <t>Svod z titanzinkového předzvětralého plechu včetně objímek, kolen a odskoků kruhový, průměru 100 mm</t>
  </si>
  <si>
    <t>-1028857808</t>
  </si>
  <si>
    <t xml:space="preserve">2,95*2  " svody</t>
  </si>
  <si>
    <t>120</t>
  </si>
  <si>
    <t>998764201</t>
  </si>
  <si>
    <t>Přesun hmot pro konstrukce klempířské stanovený procentní sazbou (%) z ceny vodorovná dopravní vzdálenost do 50 m v objektech výšky do 6 m</t>
  </si>
  <si>
    <t>29766391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</si>
  <si>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</si>
  <si>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</si>
  <si>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Konstrukce pokrývačské</t>
  </si>
  <si>
    <t>121</t>
  </si>
  <si>
    <t>765113012.TDH</t>
  </si>
  <si>
    <t>Krytina keramická drážková engobovaná Tondach Stodo 12 sklonu do 30° na sucho</t>
  </si>
  <si>
    <t>-1604415375</t>
  </si>
  <si>
    <t xml:space="preserve">Poznámka k souboru cen:_x000d_
1. V cenách jsou započteny i náklady na přiřezání tašek._x000d_
2. V cenách -3331 až -3333 jsou započteny i náklady na řadu podhřebenových tašek z každé strany hřebene. Výměru těchto tašek je třeba odečíst z celkové výměry střechy._x000d_
3. Montáž střešních doplňků (větracích, protisněhových, prostupových tašek, doplňků hřebene a nároží, střešních výlezů, protisněhových zábran, stoupacích plošin apod.) se oceňuje cenami části A02._x000d_
4. Oplechování úžlabí a závětrná lišta se oceňují cenami katalogu 800-764 Konstrukce klempířské._x000d_
</t>
  </si>
  <si>
    <t>ps " plocha střechy</t>
  </si>
  <si>
    <t>122</t>
  </si>
  <si>
    <t>765113112</t>
  </si>
  <si>
    <t>Krytina keramická drážková sklonu střechy do 30° okapová hrana s větracím pásem kovovým</t>
  </si>
  <si>
    <t>1612319417</t>
  </si>
  <si>
    <t xml:space="preserve">8,784*4  " délka okraje střechy</t>
  </si>
  <si>
    <t>123</t>
  </si>
  <si>
    <t>765113212</t>
  </si>
  <si>
    <t>Krytina keramická drážková sklonu střechy do 30° nárožní hrana na sucho s větracím lepícím pásem kovovým z hřebenáčů engobovaných</t>
  </si>
  <si>
    <t>-949421678</t>
  </si>
  <si>
    <t xml:space="preserve">6,61*4  " nároží</t>
  </si>
  <si>
    <t>124</t>
  </si>
  <si>
    <t>765115012</t>
  </si>
  <si>
    <t>Montáž střešních doplňků krytiny keramické speciálních tašek větracích, protisněhových, prostupových, ukončovacích drážkových na sucho maloformátových</t>
  </si>
  <si>
    <t>-5991439</t>
  </si>
  <si>
    <t>125</t>
  </si>
  <si>
    <t>59660212</t>
  </si>
  <si>
    <t>nástavec pro odvětrání kanalizace</t>
  </si>
  <si>
    <t>-854629785</t>
  </si>
  <si>
    <t>126</t>
  </si>
  <si>
    <t>59660401</t>
  </si>
  <si>
    <t>taška ražená režná větrací 275x433mm</t>
  </si>
  <si>
    <t>1782269350</t>
  </si>
  <si>
    <t>127</t>
  </si>
  <si>
    <t>765135001</t>
  </si>
  <si>
    <t>Montáž střešních doplňků - větracích hlavic, ventilačních prostupů, anténních prostupů, prostupových hlavic, kovových univerzálních apod., plochy jednotlivě do 0,2 m2</t>
  </si>
  <si>
    <t>1346707439</t>
  </si>
  <si>
    <t xml:space="preserve">2  " větrací hlavice DN110, elox.Al.</t>
  </si>
  <si>
    <t>128</t>
  </si>
  <si>
    <t>59161148R</t>
  </si>
  <si>
    <t xml:space="preserve">hlavice větrací  110 - Eloxovaný hliník, pro šablony rytiny</t>
  </si>
  <si>
    <t>1167003501</t>
  </si>
  <si>
    <t>129</t>
  </si>
  <si>
    <t>765191021</t>
  </si>
  <si>
    <t>Montáž pojistné hydroizolační fólie kladené ve sklonu přes 20° s lepenými přesahy na krokve</t>
  </si>
  <si>
    <t>251704627</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</si>
  <si>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</si>
  <si>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 xml:space="preserve">ps  "plocha střechy</t>
  </si>
  <si>
    <t>130</t>
  </si>
  <si>
    <t>28329036</t>
  </si>
  <si>
    <t>fólie kontaktní difuzně propustná pro doplňkovou hydroizolační vrstvu, třívrstvá mikroporézní PP 150g/m2 s integrovanou samolepící páskou</t>
  </si>
  <si>
    <t>103937475</t>
  </si>
  <si>
    <t>87,84*1,1 'Přepočtené koeficientem množství</t>
  </si>
  <si>
    <t>131</t>
  </si>
  <si>
    <t>998765201</t>
  </si>
  <si>
    <t>Přesun hmot pro krytiny skládané stanovený procentní sazbou (%) z ceny vodorovná dopravní vzdálenost do 50 m v objektech výšky do 6 m</t>
  </si>
  <si>
    <t>-556404920</t>
  </si>
  <si>
    <t>766</t>
  </si>
  <si>
    <t>Konstrukce truhlářské</t>
  </si>
  <si>
    <t>132</t>
  </si>
  <si>
    <t>766231113</t>
  </si>
  <si>
    <t>Montáž sklápěcich schodů na půdu s  kompletizací</t>
  </si>
  <si>
    <t>112471861</t>
  </si>
  <si>
    <t xml:space="preserve">Poznámka k souboru cen:_x000d_
1. V ceně -1113 není započtena dodávka montážního materiálu, tato se oceňuje ve specifikaci._x000d_
2. V ceně -1113 není započteno olištování; toto olištování se oceňuje cenami 766 69-9741 až -9742 Překrytí spár lištou._x000d_
</t>
  </si>
  <si>
    <t>133</t>
  </si>
  <si>
    <t>612331720</t>
  </si>
  <si>
    <t xml:space="preserve">schody stahovací kovové a plechovým víkem s vnitřní protipožární,protihlukovou a zateplovací vložkou - 70 x 60 cm </t>
  </si>
  <si>
    <t>-155142704</t>
  </si>
  <si>
    <t>134</t>
  </si>
  <si>
    <t>766622131</t>
  </si>
  <si>
    <t>Montáž oken plastových včetně montáže rámu plochy přes 1 m2 otevíravých do zdiva, výšky do 1,5 m</t>
  </si>
  <si>
    <t>670041780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</si>
  <si>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</si>
  <si>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 xml:space="preserve">0,9*1,25*3  " Okno O1, 3ks </t>
  </si>
  <si>
    <t>135</t>
  </si>
  <si>
    <t>61140051</t>
  </si>
  <si>
    <t>okno plastové otevíravé, dvojsklo přes plochu 1m2 do v1,5m</t>
  </si>
  <si>
    <t>1759726406</t>
  </si>
  <si>
    <t xml:space="preserve">0,9*1,25*3  " Okna O1, 3ks </t>
  </si>
  <si>
    <t>136</t>
  </si>
  <si>
    <t>766660171</t>
  </si>
  <si>
    <t>Montáž dveřních křídel dřevěných nebo plastových otevíravých do obložkové zárubně povrchově upravených jednokřídlových, šířky do 800 mm</t>
  </si>
  <si>
    <t>-837957386</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</si>
  <si>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</si>
  <si>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2 "800/2035 mm, plastové ,plné, D3, D4</t>
  </si>
  <si>
    <t xml:space="preserve">1  "900/2035mm, plastové, plné,  D2</t>
  </si>
  <si>
    <t>137</t>
  </si>
  <si>
    <t>55340907R</t>
  </si>
  <si>
    <t>dveře plastové interiérové jednokřídlé P/L 800x2035mm</t>
  </si>
  <si>
    <t>2145387326</t>
  </si>
  <si>
    <t>138</t>
  </si>
  <si>
    <t>55340909R</t>
  </si>
  <si>
    <t>dveře plastové interiérové jednokřídlé P/L 900x2035mm</t>
  </si>
  <si>
    <t>-874405266</t>
  </si>
  <si>
    <t>139</t>
  </si>
  <si>
    <t>766660451</t>
  </si>
  <si>
    <t>Montáž dveřních křídel dřevěných nebo plastových vchodových dveří včetně rámu do zdiva dvoukřídlových bez nadsvětlíku</t>
  </si>
  <si>
    <t>1010206116</t>
  </si>
  <si>
    <t>140</t>
  </si>
  <si>
    <t>61144163R</t>
  </si>
  <si>
    <t xml:space="preserve">dveře plastové vchodové dvoukřídlové otvíravé 1200 x 2035mm, plné,  zateplené</t>
  </si>
  <si>
    <t>-2103077929</t>
  </si>
  <si>
    <t>141</t>
  </si>
  <si>
    <t>766694111</t>
  </si>
  <si>
    <t>Montáž ostatních truhlářských konstrukcí parapetních desek dřevěných nebo plastových šířky do 300 mm, délky do 1000 mm</t>
  </si>
  <si>
    <t>-2064315292</t>
  </si>
  <si>
    <t xml:space="preserve">Poznámka k souboru cen:_x000d_
1. Vcenách 766 69 - 3421 a 3422 jsou započteny i náklady na zaměření zřizovaných otvorů._x000d_
2. Cenami -97 . . nelze oceňovat venkovní krycí lišty balkónových dveří; tato montáž se oceňuje cenou -1610._x000d_
</t>
  </si>
  <si>
    <t>142</t>
  </si>
  <si>
    <t>61144400</t>
  </si>
  <si>
    <t>parapet plastový vnitřní komůrkový 180x20x1000mm</t>
  </si>
  <si>
    <t>-1981775584</t>
  </si>
  <si>
    <t>0,9*3 " 3ks oken</t>
  </si>
  <si>
    <t>143</t>
  </si>
  <si>
    <t>998766201</t>
  </si>
  <si>
    <t>Přesun hmot pro konstrukce truhlářské stanovený procentní sazbou (%) z ceny vodorovná dopravní vzdálenost do 50 m v objektech výšky do 6 m</t>
  </si>
  <si>
    <t>1648306388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</si>
  <si>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</si>
  <si>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144</t>
  </si>
  <si>
    <t>767662120</t>
  </si>
  <si>
    <t>Montáž mříží pevných, připevněných svařováním</t>
  </si>
  <si>
    <t>-383056300</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</si>
  <si>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</si>
  <si>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 xml:space="preserve">0,9*1,25*3  " 3ks okenních mříží</t>
  </si>
  <si>
    <t>145</t>
  </si>
  <si>
    <t>55341427R</t>
  </si>
  <si>
    <t xml:space="preserve">mříž okenní pozinkovaná, 900 x 1250mm,  vč kotevních prvků</t>
  </si>
  <si>
    <t>1707939709</t>
  </si>
  <si>
    <t xml:space="preserve">3  " mříž okenní pozinkovaná, kotvená do zdiva chem. kotvami, včetně dodávky kotevních prvků</t>
  </si>
  <si>
    <t>146</t>
  </si>
  <si>
    <t>-90487038</t>
  </si>
  <si>
    <t>771</t>
  </si>
  <si>
    <t>Podlahy z dlaždic</t>
  </si>
  <si>
    <t>147</t>
  </si>
  <si>
    <t>771121011</t>
  </si>
  <si>
    <t>Příprava podkladu před provedením dlažby nátěr penetrační na podlahu</t>
  </si>
  <si>
    <t>1643937602</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</si>
  <si>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</si>
  <si>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148</t>
  </si>
  <si>
    <t>771574263</t>
  </si>
  <si>
    <t>Montáž podlah z dlaždic keramických lepených flexibilním lepidlem maloformátových pro vysoké mechanické zatížení protiskluzných nebo reliéfních (bezbariérových) přes 9 do 12 ks/m2</t>
  </si>
  <si>
    <t>-14909736</t>
  </si>
  <si>
    <t xml:space="preserve">Poznámka k souboru cen:_x000d_
1. Položky jsou učeny pro všechy druhy povrchových úprav._x000d_
</t>
  </si>
  <si>
    <t xml:space="preserve">5,18  "chodba  -102-</t>
  </si>
  <si>
    <t xml:space="preserve">5,2  "WC   -103-</t>
  </si>
  <si>
    <t>149</t>
  </si>
  <si>
    <t>LSS.TR335061</t>
  </si>
  <si>
    <t>dlaždice slinutá TAURUS GRANIT, 298 x 298 x 9 mm</t>
  </si>
  <si>
    <t>-1478405343</t>
  </si>
  <si>
    <t>10,38*1,1 'Přepočtené koeficientem množství</t>
  </si>
  <si>
    <t>150</t>
  </si>
  <si>
    <t>771577154</t>
  </si>
  <si>
    <t>Montáž podlah z dlaždic keramických kladených do malty Příplatek k cenám za dvousložkový spárovací tmel</t>
  </si>
  <si>
    <t>1042109623</t>
  </si>
  <si>
    <t xml:space="preserve">Poznámka k souboru cen:_x000d_
1. Položky jsou určeny pro všechny druhy povrchových úprav._x000d_
</t>
  </si>
  <si>
    <t>151</t>
  </si>
  <si>
    <t>771591112</t>
  </si>
  <si>
    <t>Izolace podlahy pod dlažbu nátěrem nebo stěrkou ve dvou vrstvách</t>
  </si>
  <si>
    <t>365840157</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</si>
  <si>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</si>
  <si>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152</t>
  </si>
  <si>
    <t>998771201</t>
  </si>
  <si>
    <t>Přesun hmot pro podlahy z dlaždic stanovený procentní sazbou (%) z ceny vodorovná dopravní vzdálenost do 50 m v objektech výšky do 6 m</t>
  </si>
  <si>
    <t>231876069</t>
  </si>
  <si>
    <t>776</t>
  </si>
  <si>
    <t>Podlahy povlakové</t>
  </si>
  <si>
    <t>153</t>
  </si>
  <si>
    <t>776222111</t>
  </si>
  <si>
    <t>Montáž podlahovin z PVC lepením 2-složkovým lepidlem (do vlhkých prostor) z pásů</t>
  </si>
  <si>
    <t>1309257973</t>
  </si>
  <si>
    <t xml:space="preserve">10,96  "provozní místnost  -101- </t>
  </si>
  <si>
    <t>154</t>
  </si>
  <si>
    <t>28411025</t>
  </si>
  <si>
    <t>PVC homogenní zátěžová antistatické tl 2,00mm, R &lt;1000MΩ, třída zátěže 34/43, hořlavost Bfl S1</t>
  </si>
  <si>
    <t>-1648923854</t>
  </si>
  <si>
    <t>10,96*1,1 'Přepočtené koeficientem množství</t>
  </si>
  <si>
    <t>155</t>
  </si>
  <si>
    <t>998776201</t>
  </si>
  <si>
    <t>Přesun hmot pro podlahy povlakové stanovený procentní sazbou (%) z ceny vodorovná dopravní vzdálenost do 50 m v objektech výšky do 6 m</t>
  </si>
  <si>
    <t>1939736553</t>
  </si>
  <si>
    <t>781</t>
  </si>
  <si>
    <t>Dokončovací práce - obklady</t>
  </si>
  <si>
    <t>156</t>
  </si>
  <si>
    <t>781121011</t>
  </si>
  <si>
    <t>Příprava podkladu před provedením obkladu nátěr penetrační na stěnu</t>
  </si>
  <si>
    <t>1850271867</t>
  </si>
  <si>
    <t xml:space="preserve">Poznámka k souboru cen:_x000d_
1. V cenách 781 12-1011 až -1015 jsou započtenyi náklady na materiál._x000d_
2. V cenách 781 16-1011 až -1023 nejsou započteny náklady na materiál, tyto se oceňují ve specifikaci._x000d_
</t>
  </si>
  <si>
    <t>157</t>
  </si>
  <si>
    <t>781474114</t>
  </si>
  <si>
    <t>Montáž obkladů vnitřních stěn z dlaždic keramických lepených flexibilním lepidlem maloformátových hladkých přes 19 do 22 ks/m2</t>
  </si>
  <si>
    <t>-684911715</t>
  </si>
  <si>
    <t xml:space="preserve">(3,3*4+1,65*2+1,57*2)*2,15  "chodba+wc</t>
  </si>
  <si>
    <t xml:space="preserve">-(0,8*2*3+0,9*2)   "dveře</t>
  </si>
  <si>
    <t>158</t>
  </si>
  <si>
    <t>LSS.WAAG6007</t>
  </si>
  <si>
    <t>obkládačka ColorONE, 198 x 248 x 6,8 mm</t>
  </si>
  <si>
    <t>1121558369</t>
  </si>
  <si>
    <t>35,626*1,1 'Přepočtené koeficientem množství</t>
  </si>
  <si>
    <t>159</t>
  </si>
  <si>
    <t>998781201</t>
  </si>
  <si>
    <t>Přesun hmot pro obklady keramické stanovený procentní sazbou (%) z ceny vodorovná dopravní vzdálenost do 50 m v objektech výšky do 6 m</t>
  </si>
  <si>
    <t>-1723203841</t>
  </si>
  <si>
    <t>783</t>
  </si>
  <si>
    <t>Dokončovací práce - nátěry</t>
  </si>
  <si>
    <t>160</t>
  </si>
  <si>
    <t>783213011</t>
  </si>
  <si>
    <t>Napouštěcí nátěr tesařských prvků proti dřevokazným houbám, hmyzu a plísním nezabudovaných do konstrukce jednonásobný syntetický</t>
  </si>
  <si>
    <t>351642712</t>
  </si>
  <si>
    <t xml:space="preserve">Poznámka k souboru cen:_x000d_
1. Položky souboru cen jsou určeny pro preventivní nátěr tesařských prvků natíraných před zabudováním do konstrukce._x000d_
2. Položky jednonásobného nátěru jsou určeny pro ochranu dřeva pod lazurovací nebo krycí nátěry do interiéru._x000d_
3. Položky dvojnásobného nátěru jsou určeny pro ochranu dřeva jako samostatného impregnačního nátěru prvků do interéru nebo pro ochranu dřeva pod lazurovací nebo krycí nátěry v exteriéru._x000d_
</t>
  </si>
  <si>
    <t xml:space="preserve">0,63*0,1*4*8  "pásky 100/100</t>
  </si>
  <si>
    <t xml:space="preserve">2,96*(0,05+0,12)*2*8  " kleštiny 50/120</t>
  </si>
  <si>
    <t xml:space="preserve">0,08*(0,12+0,5)*2*2  "podkladní hranol</t>
  </si>
  <si>
    <t xml:space="preserve">(0,03+0,05)*2*165,04  "kontralatě</t>
  </si>
  <si>
    <t xml:space="preserve">(0,03+0,05)*2*ps*4  " latě</t>
  </si>
  <si>
    <t>161</t>
  </si>
  <si>
    <t>783218111</t>
  </si>
  <si>
    <t>Lazurovací nátěr tesařských konstrukcí dvojnásobný syntetický</t>
  </si>
  <si>
    <t>1372292410</t>
  </si>
  <si>
    <t>784</t>
  </si>
  <si>
    <t>Dokončovací práce - malby a tapety</t>
  </si>
  <si>
    <t>162</t>
  </si>
  <si>
    <t>784181101</t>
  </si>
  <si>
    <t>Penetrace podkladu jednonásobná základní akrylátová v místnostech výšky do 3,80 m</t>
  </si>
  <si>
    <t>-967782099</t>
  </si>
  <si>
    <t>163</t>
  </si>
  <si>
    <t>784211101</t>
  </si>
  <si>
    <t>Malby z malířských směsí otěruvzdorných za mokra dvojnásobné, bílé za mokra otěruvzdorné výborně v místnostech výšky do 3,80 m</t>
  </si>
  <si>
    <t>-1868152824</t>
  </si>
  <si>
    <t xml:space="preserve">10,96+5,18+5,2  "stropy</t>
  </si>
  <si>
    <t xml:space="preserve">-35,626  " obklady</t>
  </si>
  <si>
    <t>18,6</t>
  </si>
  <si>
    <t>dílčí výkop</t>
  </si>
  <si>
    <t>8,026</t>
  </si>
  <si>
    <t>06 - SO 02.6 - Areálové obslužné komunikace</t>
  </si>
  <si>
    <t xml:space="preserve">    5 - Komunikace</t>
  </si>
  <si>
    <t xml:space="preserve">    9 - Ostatní konstrukce a práce-bourání</t>
  </si>
  <si>
    <t>-610713795</t>
  </si>
  <si>
    <t>(14,1+23,1)*0,15*0,15 " drenážní rýha</t>
  </si>
  <si>
    <t xml:space="preserve">0,35*0,25*(14,1+23,1)*2  "lože chodníkových obrubníků</t>
  </si>
  <si>
    <t xml:space="preserve">0,35*0,25*7,76  " lože po silniční obrubník</t>
  </si>
  <si>
    <t>-122485025</t>
  </si>
  <si>
    <t xml:space="preserve"> v "celková vykopaná zemina</t>
  </si>
  <si>
    <t>1241560595</t>
  </si>
  <si>
    <t xml:space="preserve">(14,1+23,1)*2*0,5*0,5  "zásyp kolem objektu - částečný</t>
  </si>
  <si>
    <t>212752311</t>
  </si>
  <si>
    <t>Trativody z drenážních trubek se zřízením štěrkopískového lože pod trubky a s jejich obsypem v průměrném celkovém množství do 0,15 m3/m v otevřeném výkopu z trubek plastových tuhých SN 8 DN 100</t>
  </si>
  <si>
    <t>-87547181</t>
  </si>
  <si>
    <t xml:space="preserve">14,1  "asfaltová komunikace</t>
  </si>
  <si>
    <t xml:space="preserve">23,1  "vegetační komunikace</t>
  </si>
  <si>
    <t>Komunikace</t>
  </si>
  <si>
    <t>564211111</t>
  </si>
  <si>
    <t>Podklad nebo podsyp ze štěrkopísku ŠP s rozprostřením, vlhčením a zhutněním, po zhutnění tl. 50 mm</t>
  </si>
  <si>
    <t>135082740</t>
  </si>
  <si>
    <t xml:space="preserve">70,69   "plocha vegetační komunikace - filtrační vrstva</t>
  </si>
  <si>
    <t>564730011</t>
  </si>
  <si>
    <t>Podklad nebo kryt z kameniva hrubého drceného vel. 8-16 mm s rozprostřením a zhutněním, po zhutnění tl. 100 mm</t>
  </si>
  <si>
    <t>-625050511</t>
  </si>
  <si>
    <t>564751111</t>
  </si>
  <si>
    <t>Podklad nebo kryt z kameniva hrubého drceného vel. 32-63 mm s rozprostřením a zhutněním, po zhutnění tl. 150 mm</t>
  </si>
  <si>
    <t>1452977434</t>
  </si>
  <si>
    <t>564671111</t>
  </si>
  <si>
    <t>Podklad z kameniva hrubého drceného vel. 63-125 mm, s rozprostřením a zhutněním, po zhutnění tl. 250 mm</t>
  </si>
  <si>
    <t>1861574238</t>
  </si>
  <si>
    <t xml:space="preserve">43,26  " plocha  obslužné asfaltové komunikace  D.13.01</t>
  </si>
  <si>
    <t>564762111</t>
  </si>
  <si>
    <t>Podklad nebo kryt z vibrovaného štěrku VŠ s rozprostřením, vlhčením a zhutněním, po zhutnění tl. 200 mm</t>
  </si>
  <si>
    <t>-1337206233</t>
  </si>
  <si>
    <t>565156111</t>
  </si>
  <si>
    <t>Asfaltový beton vrstva podkladní ACP 22 (obalované kamenivo hrubozrnné - OKH) s rozprostřením a zhutněním v pruhu šířky do 3 m, po zhutnění tl. 70 mm</t>
  </si>
  <si>
    <t>1985480860</t>
  </si>
  <si>
    <t xml:space="preserve">Poznámka k souboru cen:_x000d_
1. ČSN EN 13108-1 připouští pro ACP 22 pouze tl. 60 až 100 mm._x000d_
</t>
  </si>
  <si>
    <t>573111111</t>
  </si>
  <si>
    <t>Postřik infiltrační PI z asfaltu silničního s posypem kamenivem, v množství 0,60 kg/m2</t>
  </si>
  <si>
    <t>-1335773171</t>
  </si>
  <si>
    <t>577144211</t>
  </si>
  <si>
    <t>Asfaltový beton vrstva obrusná ACO 11 (ABS) s rozprostřením a se zhutněním z nemodifikovaného asfaltu v pruhu šířky do 3 m tř. II, po zhutnění tl. 50 mm</t>
  </si>
  <si>
    <t>-938068201</t>
  </si>
  <si>
    <t xml:space="preserve">Poznámka k souboru cen:_x000d_
1. ČSN EN 13108-1 připouští pro ACO 11 pouze tl. 35 až 50 mm._x000d_
</t>
  </si>
  <si>
    <t>577145112</t>
  </si>
  <si>
    <t>Asfaltový beton vrstva ložní ACL 16 (ABH) s rozprostřením a zhutněním z nemodifikovaného asfaltu v pruhu šířky do 3 m, po zhutnění tl. 50 mm</t>
  </si>
  <si>
    <t>-1857231625</t>
  </si>
  <si>
    <t xml:space="preserve">Poznámka k souboru cen:_x000d_
1. ČSN EN 13108-1 připouští pro ACL 16 pouze tl. 50 až 70 mm._x000d_
</t>
  </si>
  <si>
    <t>596412211</t>
  </si>
  <si>
    <t>Kladení dlažby z betonových vegetačních dlaždic pozemních komunikací s ložem z kameniva těženého nebo drceného tl. do 50 mm, s vyplněním spár a vegetačních otvorů, s hutněním vibrováním tl. 80 mm, pro plochy přes 50 do 100 m2</t>
  </si>
  <si>
    <t>1865007326</t>
  </si>
  <si>
    <t xml:space="preserve">Poznámka k souboru cen:_x000d_
1. V cenách jsou započteny i náklady na dodávku hmot pro lože a materiálu na výplň spár._x000d_
2. V cenách nejsou započteny náklady na: _x000d_
a) dodávku vegetačních dlaždic, které se oceňují ve specifikaci; ztratné lze dohodnout u plochy do 100 m2 ve výši 3 %, přes 100 do 300 m2 ve výši 2 % a přes 300 m2 ve výši 1 %,_x000d_
b) dodávku výplně ve vegetačních dlaždicích, které se oceňují ve specifikaci,_x000d_
c) založení trávníku. Tyto náklady se oceňují cenami souboru cen 180 40-51 části A02 Katalogu 823-1 Plochy a úprava území._x000d_
3. Část lože přesahující tloušťku 50 mm se oceňuje cenami souboru cen 451 ..-9 Příplatek za každých dalších 10 mm tloušťky podkladu nebo lože._x000d_
</t>
  </si>
  <si>
    <t xml:space="preserve">70,69  "plocha vegetační komunikace  D.13.01</t>
  </si>
  <si>
    <t>59246017</t>
  </si>
  <si>
    <t>dlažba plošná betonová vegetační 800x600x200mm</t>
  </si>
  <si>
    <t>-922265911</t>
  </si>
  <si>
    <t>70,69*1,05 'Přepočtené koeficientem množství</t>
  </si>
  <si>
    <t>Ostatní konstrukce a práce-bourání</t>
  </si>
  <si>
    <t>916131212</t>
  </si>
  <si>
    <t>Osazení silničního obrubníku betonového se zřízením lože, s vyplněním a zatřením spár cementovou maltou stojatého bez boční opěry, do lože z betonu prostého</t>
  </si>
  <si>
    <t>952083234</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</si>
  <si>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</si>
  <si>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 xml:space="preserve">7,76  " styk obslužné a příjezdové komunikace dle D.01</t>
  </si>
  <si>
    <t xml:space="preserve">3  " styk vegetační kom.</t>
  </si>
  <si>
    <t>59217034</t>
  </si>
  <si>
    <t>obrubník betonový silniční 1000x150x300mm</t>
  </si>
  <si>
    <t>801582965</t>
  </si>
  <si>
    <t>916231212</t>
  </si>
  <si>
    <t>Osazení chodníkového obrubníku betonového se zřízením lože, s vyplněním a zatřením spár cementovou maltou stojatého bez boční opěry, do lože z betonu prostého</t>
  </si>
  <si>
    <t>1790833605</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</si>
  <si>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</si>
  <si>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 xml:space="preserve">14,1*2  " asfsltová komunikace</t>
  </si>
  <si>
    <t xml:space="preserve">23,1*2  " vegetační komunikace</t>
  </si>
  <si>
    <t>59217021</t>
  </si>
  <si>
    <t>obrubník betonový chodníkový 1000x150x300mm</t>
  </si>
  <si>
    <t>-2133297700</t>
  </si>
  <si>
    <t>916991121</t>
  </si>
  <si>
    <t>Lože pod obrubníky, krajníky nebo obruby z dlažebních kostek z betonu prostého tř. C 16/20</t>
  </si>
  <si>
    <t>-808879818</t>
  </si>
  <si>
    <t>919726123</t>
  </si>
  <si>
    <t>Geotextilie netkaná pro ochranu, separaci nebo filtraci měrná hmotnost přes 300 do 500 g/m2</t>
  </si>
  <si>
    <t>-1630998705</t>
  </si>
  <si>
    <t xml:space="preserve">Poznámka k souboru cen:_x000d_
1. V cenách jsou započteny i náklady na položení a dodání geotextilie včetně přesahů._x000d_
</t>
  </si>
  <si>
    <t>998225111</t>
  </si>
  <si>
    <t>Přesun hmot pro komunikace s krytem z kameniva, monolitickým betonovým nebo živičným dopravní vzdálenost do 200 m jakékoliv délky objektu</t>
  </si>
  <si>
    <t>944859912</t>
  </si>
  <si>
    <t xml:space="preserve">Poznámka k souboru cen:_x000d_
1. Ceny lze použít i pro plochy letišť s krytem monolitickým betonovým nebo živičným._x000d_
</t>
  </si>
  <si>
    <t>12,929</t>
  </si>
  <si>
    <t>5,06</t>
  </si>
  <si>
    <t>07 - SO 02.7 - Dávkování síranu železitého</t>
  </si>
  <si>
    <t>-1161858286</t>
  </si>
  <si>
    <t xml:space="preserve">3,9*3,9*0,85  " dílčí úprava terénu pro usazení objektu</t>
  </si>
  <si>
    <t>-1434325815</t>
  </si>
  <si>
    <t>-371958848</t>
  </si>
  <si>
    <t xml:space="preserve">v-(4,805+0,961+2,103)  "zásyp kolem objektu </t>
  </si>
  <si>
    <t>-2016737868</t>
  </si>
  <si>
    <t>3,1*3,1*0,5 "pod základovou desku - 0,5m</t>
  </si>
  <si>
    <t>1308738704</t>
  </si>
  <si>
    <t>3,1*3,1*0,1 "podkladová deska"</t>
  </si>
  <si>
    <t>1898831044</t>
  </si>
  <si>
    <t xml:space="preserve">2,9*2,9*0,25  " žb základová deska</t>
  </si>
  <si>
    <t>-1716684662</t>
  </si>
  <si>
    <t>3,1*4*4*0,1 "podkladová deska</t>
  </si>
  <si>
    <t xml:space="preserve">2,9*4*0,25  "žb základová deska</t>
  </si>
  <si>
    <t>-213637016</t>
  </si>
  <si>
    <t>-48118559</t>
  </si>
  <si>
    <t xml:space="preserve">2,9*2,9*8*0,001*2  " žb základová deska</t>
  </si>
  <si>
    <t>38241121R</t>
  </si>
  <si>
    <t xml:space="preserve">Nádrž dvouplášťová, objemu 4m3, - ProMinent, včetně HD-PE odkapové vaničky s uzávěrem 365x300x120mm </t>
  </si>
  <si>
    <t>1354022893</t>
  </si>
  <si>
    <t xml:space="preserve">Poznámka k souboru cen:_x000d_
1. V cenách jsou započteny i náklady na:_x000d_
a) zhutněnou vyrovnávací násypnou vrstvu ze štěrku 8/16 tl. 200 mm._x000d_
b) dodání a montáž zemní nádrže, teleskopické šachtové kopule a poklopu._x000d_
c) v cenách -1211 až -1215 je započteno podbetonování límcové části teleskopické šachtové kopule betonem tř. C 20/25 tl. 200 mm_x000d_
2. V cenách nejsou započteny náklady na:_x000d_
a) fixování šachty obsypem, obsyp se oceňuje cenami souboru 174 . 0-11 Zásyp sypaninou z jakékoliv horniny katalogu 800-1 Zemní práce, části A 01,_x000d_
b) dodávku čerpadla k nádrži, toto se oceňuje ve specifikaci,_x000d_
c) napojení stávajícího kanalizačního potrubí._x000d_
</t>
  </si>
  <si>
    <t>-634526746</t>
  </si>
  <si>
    <t>-823445382</t>
  </si>
  <si>
    <t xml:space="preserve">3,1*3,1*2  "dvě vrstvy na podkladní desce A400H</t>
  </si>
  <si>
    <t>1032989422</t>
  </si>
  <si>
    <t>19,22*1,01 'Přepočtené koeficientem množství</t>
  </si>
  <si>
    <t>-1147373625</t>
  </si>
  <si>
    <t>783901551</t>
  </si>
  <si>
    <t>Příprava podkladu betonových podlah před provedením nátěru omytím tlakovou vodou</t>
  </si>
  <si>
    <t>-1054709013</t>
  </si>
  <si>
    <t xml:space="preserve">2,9*2,9+2,9*4*0,25  "žb deska</t>
  </si>
  <si>
    <t>783947163</t>
  </si>
  <si>
    <t>Krycí (uzavírací) nátěr betonových povrchů dvojnásobný polyuretanový rozpouštědlový</t>
  </si>
  <si>
    <t>-2058136109</t>
  </si>
  <si>
    <t xml:space="preserve">11,31  "nátěr odolný chemikáliím, nevytvářející film na povrchu, penetrující do struktury betonu</t>
  </si>
  <si>
    <t>213,5</t>
  </si>
  <si>
    <t>výkop dílčí</t>
  </si>
  <si>
    <t>12,336</t>
  </si>
  <si>
    <t>08 - SO 02.8 -Zpevněné plochy a terénní úpravy</t>
  </si>
  <si>
    <t xml:space="preserve">    997 - Přesun sutě</t>
  </si>
  <si>
    <t>113107246</t>
  </si>
  <si>
    <t>Odstranění podkladů nebo krytů strojně plochy jednotlivě přes 200 m2 s přemístěním hmot na skládku na vzdálenost do 20 m nebo s naložením na dopravní prostředek živičných, o tl. vrstvy přes 250 do 300 mm</t>
  </si>
  <si>
    <t>481996783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</si>
  <si>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</si>
  <si>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po dokončení stavby</t>
  </si>
  <si>
    <t xml:space="preserve">74*4  " plocha příjezdové cesty</t>
  </si>
  <si>
    <t>132201101</t>
  </si>
  <si>
    <t>Hloubení zapažených i nezapažených rýh šířky do 600 mm s urovnáním dna do předepsaného profilu a spádu v hornině tř. 3 do 100 m3</t>
  </si>
  <si>
    <t>288907561</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</si>
  <si>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</si>
  <si>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 xml:space="preserve">0,6*0,5*9,6  "základ pod palisády </t>
  </si>
  <si>
    <t xml:space="preserve">0,4*0,3*9,8  "základ pod odvoňovací žlab</t>
  </si>
  <si>
    <t xml:space="preserve">0,3*0,3*92  " rýhy pro parkový obrubník</t>
  </si>
  <si>
    <t>-650562218</t>
  </si>
  <si>
    <t>-2024820865</t>
  </si>
  <si>
    <t xml:space="preserve">(2,5*1,25/2)*56  "zásyp kolem objektů sklon cca 1:2</t>
  </si>
  <si>
    <t xml:space="preserve">(6*1,5/2)*28  " zásyp se sklonem cca 1:4</t>
  </si>
  <si>
    <t>212752211</t>
  </si>
  <si>
    <t>Trativody z drenážních trubek se zřízením štěrkopískového lože pod trubky a s jejich obsypem v průměrném celkovém množství do 0,15 m3/m v otevřeném výkopu z trubek plastových flexibilních D do 65 mm</t>
  </si>
  <si>
    <t>-92028016</t>
  </si>
  <si>
    <t>9,8 "drenáž podél palisád</t>
  </si>
  <si>
    <t>271532212</t>
  </si>
  <si>
    <t>Podsyp pod základové konstrukce se zhutněním a urovnáním povrchu z kameniva hrubého, frakce 16 - 32 mm</t>
  </si>
  <si>
    <t>-1129828314</t>
  </si>
  <si>
    <t xml:space="preserve">0,6*0,2*9,6  "dranážní vrstva pod palisády</t>
  </si>
  <si>
    <t xml:space="preserve">0,4*0,2*9,8  "drenážní vrstva odvod.žlabu</t>
  </si>
  <si>
    <t xml:space="preserve">26*0,1  "podklad přídlažby -pochozí- D.15.02</t>
  </si>
  <si>
    <t xml:space="preserve">38*0,1  "dlažba pochozí</t>
  </si>
  <si>
    <t>765038497</t>
  </si>
  <si>
    <t xml:space="preserve">38*0,1  "pod dlažbu pochozí</t>
  </si>
  <si>
    <t>274313811</t>
  </si>
  <si>
    <t>Základy z betonu prostého pasy betonu kamenem neprokládaného tř. C 25/30</t>
  </si>
  <si>
    <t>92226868</t>
  </si>
  <si>
    <t xml:space="preserve">0,4*0,45*9,6  " lože pod palisády</t>
  </si>
  <si>
    <t>274313911</t>
  </si>
  <si>
    <t>Základy z betonu prostého pasy betonu kamenem neprokládaného tř. C 30/37</t>
  </si>
  <si>
    <t>1091183071</t>
  </si>
  <si>
    <t xml:space="preserve">0,4*0,3*9,8  "lože pod odvodňovací žlab</t>
  </si>
  <si>
    <t>339921133</t>
  </si>
  <si>
    <t>Osazování palisád betonových v řadě se zabetonováním výšky palisády přes 1000 do 1500 mm</t>
  </si>
  <si>
    <t>-375300185</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</si>
  <si>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</si>
  <si>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2,6+7 "délka palisádové stěny</t>
  </si>
  <si>
    <t>59228415</t>
  </si>
  <si>
    <t>palisáda betonová tyčová půlkulatá přírodní 175x200x1200mm</t>
  </si>
  <si>
    <t>-1202859137</t>
  </si>
  <si>
    <t>9,6*5,9 'Přepočtené koeficientem množství</t>
  </si>
  <si>
    <t>564951413</t>
  </si>
  <si>
    <t>Podklad nebo podsyp z asfaltového recyklátu s rozprostřením a zhutněním, po zhutnění tl. 150 mm</t>
  </si>
  <si>
    <t>-583495206</t>
  </si>
  <si>
    <t>Po dokončení stavby</t>
  </si>
  <si>
    <t xml:space="preserve">74*4*2  "oprava příjezdové komunikace - dvě vrstvy, celk tl. 300mm</t>
  </si>
  <si>
    <t>807419699</t>
  </si>
  <si>
    <t xml:space="preserve">239  " plocha asfaltové komunikace  vjezdu D.15.02</t>
  </si>
  <si>
    <t>641149008</t>
  </si>
  <si>
    <t>-1345363359</t>
  </si>
  <si>
    <t>-780459904</t>
  </si>
  <si>
    <t>876451288</t>
  </si>
  <si>
    <t>-830799952</t>
  </si>
  <si>
    <t>564851114</t>
  </si>
  <si>
    <t>Podklad ze štěrkodrti ŠD s rozprostřením a zhutněním, po zhutnění tl. 180 mm</t>
  </si>
  <si>
    <t>681267075</t>
  </si>
  <si>
    <t xml:space="preserve">16  " cemetobetonová plocha - kontejner D.15.02</t>
  </si>
  <si>
    <t>567122114</t>
  </si>
  <si>
    <t>Podklad ze směsi stmelené cementem SC bez dilatačních spár, s rozprostřením a zhutněním SC C 8/10 (KSC I), po zhutnění tl. 150 mm</t>
  </si>
  <si>
    <t>-1544516943</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</si>
  <si>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</si>
  <si>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581131316</t>
  </si>
  <si>
    <t>Kryt cementobetonový silničních komunikací skupiny CB III tl. 200 mm</t>
  </si>
  <si>
    <t>442449410</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</si>
  <si>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</si>
  <si>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564760111</t>
  </si>
  <si>
    <t>Podklad nebo kryt z kameniva hrubého drceného vel. 0-32 mm s rozprostřením a zhutněním, po zhutnění tl. 200 mm</t>
  </si>
  <si>
    <t>1380735628</t>
  </si>
  <si>
    <t xml:space="preserve">73  " celková plocha pojezdné zámkové dlažby</t>
  </si>
  <si>
    <t>564761111</t>
  </si>
  <si>
    <t>Podklad nebo kryt z kameniva hrubého drceného vel. 32-63 mm s rozprostřením a zhutněním, po zhutnění tl. 200 mm</t>
  </si>
  <si>
    <t>-162086114</t>
  </si>
  <si>
    <t>596212221</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</si>
  <si>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50 do 100 m2</t>
  </si>
  <si>
    <t>-1787151899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</si>
  <si>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</si>
  <si>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59245296</t>
  </si>
  <si>
    <t>dlažba zámková profilová 200x165x100mm přírodní</t>
  </si>
  <si>
    <t>-679709423</t>
  </si>
  <si>
    <t>73*1,03 'Přepočtené koeficientem množství</t>
  </si>
  <si>
    <t>919716111</t>
  </si>
  <si>
    <t>Ocelová výztuž cementobetonového krytu ze svařovaných sítí hmotnosti do 7,5 kg/m2</t>
  </si>
  <si>
    <t>1094760609</t>
  </si>
  <si>
    <t>16*7,5*0,001</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</si>
  <si>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</si>
  <si>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</si>
  <si>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535456182</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</si>
  <si>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</si>
  <si>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 xml:space="preserve">26   "přídlažba tl.50mm  -pochozí- D.15.02</t>
  </si>
  <si>
    <t xml:space="preserve">38  " dlažba pochozí tl. 60mm</t>
  </si>
  <si>
    <t>59245601</t>
  </si>
  <si>
    <t>dlažba desková betonová 500x500x50mm přírodní</t>
  </si>
  <si>
    <t>227096954</t>
  </si>
  <si>
    <t>59246004</t>
  </si>
  <si>
    <t>dlažba plošná betonová terasová hladká 600x600x60mm</t>
  </si>
  <si>
    <t>1232910227</t>
  </si>
  <si>
    <t>-633768798</t>
  </si>
  <si>
    <t xml:space="preserve">137  " silniční obrubník</t>
  </si>
  <si>
    <t>1851356955</t>
  </si>
  <si>
    <t>1006018035</t>
  </si>
  <si>
    <t xml:space="preserve">92  "parkový obrobník</t>
  </si>
  <si>
    <t>59217008</t>
  </si>
  <si>
    <t>obrubník betonový parkový 1000x80x200mm</t>
  </si>
  <si>
    <t>757562150</t>
  </si>
  <si>
    <t>-177366722</t>
  </si>
  <si>
    <t xml:space="preserve">0,35*0,25*92  "lože parkových obrubníků</t>
  </si>
  <si>
    <t xml:space="preserve">0,35*0,25*137  " lože po silniční obrubník</t>
  </si>
  <si>
    <t>1468971069</t>
  </si>
  <si>
    <t xml:space="preserve">282  " celková plocha asfaltu</t>
  </si>
  <si>
    <t>935113211</t>
  </si>
  <si>
    <t>Osazení odvodňovacího žlabu s krycím roštem betonového šířky do 200 mm</t>
  </si>
  <si>
    <t>1408141478</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</si>
  <si>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</si>
  <si>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 xml:space="preserve">9,8  "odvodňovací žlab u provozního domku</t>
  </si>
  <si>
    <t>59227011</t>
  </si>
  <si>
    <t>žlab odvodňovací polymerbetonový se spádem dna 0,5% 1000x130x180mm</t>
  </si>
  <si>
    <t>-1762075336</t>
  </si>
  <si>
    <t>997</t>
  </si>
  <si>
    <t>Přesun sutě</t>
  </si>
  <si>
    <t>997221551R</t>
  </si>
  <si>
    <t>Vodorovná doprava suti bez naložení, ale se složením a s hrubým urovnáním ze sypkých materiálů</t>
  </si>
  <si>
    <t>-1841302187</t>
  </si>
  <si>
    <t>997221845</t>
  </si>
  <si>
    <t>Poplatek za uložení stavebního odpadu na skládce (skládkovné) asfaltového bez obsahu dehtu zatříděného do Katalogu odpadů pod kódem 170 302</t>
  </si>
  <si>
    <t>CS ÚRS 2018 02</t>
  </si>
  <si>
    <t>1144096712</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</si>
  <si>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</si>
  <si>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 xml:space="preserve">209,864   "živice</t>
  </si>
  <si>
    <t>1564818681</t>
  </si>
  <si>
    <t>329972593</t>
  </si>
  <si>
    <t xml:space="preserve">1,9*9,6  "hydroizolační folie palisád </t>
  </si>
  <si>
    <t>735677579</t>
  </si>
  <si>
    <t>pl</t>
  </si>
  <si>
    <t>celková délka plotu</t>
  </si>
  <si>
    <t>vb</t>
  </si>
  <si>
    <t>výkop branka</t>
  </si>
  <si>
    <t>10,72</t>
  </si>
  <si>
    <t>vs</t>
  </si>
  <si>
    <t>výkop sloupky</t>
  </si>
  <si>
    <t>7,332</t>
  </si>
  <si>
    <t>184,49</t>
  </si>
  <si>
    <t>03 - SO 03 - Oplocení</t>
  </si>
  <si>
    <t>CS ÚRS 2017 02</t>
  </si>
  <si>
    <t>1331105846</t>
  </si>
  <si>
    <t>4*0,4*0,8 "podklad brány"</t>
  </si>
  <si>
    <t xml:space="preserve">0,4*0,8*24+0,2*0,8*11  "základ plotu betonového</t>
  </si>
  <si>
    <t>133201101</t>
  </si>
  <si>
    <t>Hloubení zapažených i nezapažených šachet s případným nutným přemístěním výkopku ve výkopišti v hornině tř. 3 do 100 m3</t>
  </si>
  <si>
    <t>-298695356</t>
  </si>
  <si>
    <t>0,4*0,4*0,65*51 "sloupky průběžné"</t>
  </si>
  <si>
    <t xml:space="preserve">0,4*0,6*0,65*13  "vzpěry</t>
  </si>
  <si>
    <t>-918385090</t>
  </si>
  <si>
    <t xml:space="preserve">vb+vs  "celková vykopaná zemina</t>
  </si>
  <si>
    <t>274313711</t>
  </si>
  <si>
    <t>Základy z betonu prostého pasy betonu kamenem neprokládaného tř. C 20/25</t>
  </si>
  <si>
    <t>-981582702</t>
  </si>
  <si>
    <t>4*0,4*0,8 "podklad brany"</t>
  </si>
  <si>
    <t>274351111</t>
  </si>
  <si>
    <t>Bednění základových konstrukcí pasů tradiční oboustranné</t>
  </si>
  <si>
    <t>-1171928705</t>
  </si>
  <si>
    <t>(4+0,4)*2*0,8 "podklad brany"</t>
  </si>
  <si>
    <t>275313711</t>
  </si>
  <si>
    <t>Základy z betonu prostého patky a bloky z betonu kamenem neprokládaného tř. C 20/25</t>
  </si>
  <si>
    <t>-1164790050</t>
  </si>
  <si>
    <t>275351111</t>
  </si>
  <si>
    <t>Bednění základových konstrukcí bloků tradiční oboustranné</t>
  </si>
  <si>
    <t>84616551</t>
  </si>
  <si>
    <t>0,4*4*0,65*51 "sloupky průběžné"</t>
  </si>
  <si>
    <t xml:space="preserve">(0,4+0,6)*2*0,65*13  "vzpěry</t>
  </si>
  <si>
    <t>338121123</t>
  </si>
  <si>
    <t>Osazování sloupků a vzpěr plotových železobetonových se zabetonováním patky, o objemu do 0,15 m3</t>
  </si>
  <si>
    <t>1284563887</t>
  </si>
  <si>
    <t xml:space="preserve">Poznámka k souboru cen:_x000d_
1. V cenách nejsou započteny náklady na:_x000d_
a) sloupky a vzpěry, toto se oceňuje ve specifikaci,_x000d_
b) vrtání jamek, tyto se oceňují souborem cen 131 1.-13.. - Vrtání jamek pro plotové sloupky tohoto katalogu._x000d_
</t>
  </si>
  <si>
    <t>59231120</t>
  </si>
  <si>
    <t>sloupek řadový plotový pro drátěné pletivo 120x150x2500mm</t>
  </si>
  <si>
    <t>677758330</t>
  </si>
  <si>
    <t xml:space="preserve">51  " sloupek KVZ 5-250 dle D.17.02</t>
  </si>
  <si>
    <t>592313511</t>
  </si>
  <si>
    <t>Vzpěra - beton 150 x 120 x 2500 (KZS 15 - 250)</t>
  </si>
  <si>
    <t>-1368626313</t>
  </si>
  <si>
    <t xml:space="preserve">13  " vzpěra KZS 15 - 250</t>
  </si>
  <si>
    <t>338171123</t>
  </si>
  <si>
    <t>Montáž sloupků a vzpěr plotových ocelových trubkových nebo profilovaných výšky do 2,60 m se zabetonováním do 0,08 m3 do připravených jamek</t>
  </si>
  <si>
    <t>195614529</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</si>
  <si>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</si>
  <si>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 xml:space="preserve">2  " sloupky brány</t>
  </si>
  <si>
    <t>553422640</t>
  </si>
  <si>
    <t>sloupek plotový koncový Pz a komaxitový 2750/48x1,5mm</t>
  </si>
  <si>
    <t>-1366770995</t>
  </si>
  <si>
    <t>348121122</t>
  </si>
  <si>
    <t>Osazování desek plotových podhrabových prefabrikovaných do drážek předem osazených sloupků na cementovou maltu se zatřením ložných a styčných spár, při rozměru desek 300x50x3000 mm</t>
  </si>
  <si>
    <t>380209302</t>
  </si>
  <si>
    <t xml:space="preserve">Poznámka k souboru cen:_x000d_
1. V cenách nejsou započteny náklady na desky. Jejich dodání se oceňuje ve specifikaci._x000d_
</t>
  </si>
  <si>
    <t xml:space="preserve">47  " podhrabová deska 3000x300x50/PD</t>
  </si>
  <si>
    <t>59232543</t>
  </si>
  <si>
    <t>betonová podhrabová deska 2500x300x35 mm se zámkem 15 mm na ukotvení sloupků profilovaných oválných 50x70mm</t>
  </si>
  <si>
    <t>-1376894243</t>
  </si>
  <si>
    <t>348172214</t>
  </si>
  <si>
    <t>Montáž vjezdových bran samonosných posuvných dvoukřídlových plochy přes 5 do 10 m2</t>
  </si>
  <si>
    <t>-1047740278</t>
  </si>
  <si>
    <t xml:space="preserve">Poznámka k souboru cen:_x000d_
1. V ceně -2911 je započteno i náklady na programování pohonu._x000d_
2. Ceny neobsahují vybetonování základu pro ukotvení brány o šířce 60 cm a délce1/3 brány; tyto se oceňují cenami katalogu 801-1 Budovy a haly - zděné a monolitické._x000d_
</t>
  </si>
  <si>
    <t>553423411R</t>
  </si>
  <si>
    <t xml:space="preserve">brána kovová  dvoukřídlová 3500x1800 mm</t>
  </si>
  <si>
    <t>-544075950</t>
  </si>
  <si>
    <t>348262042</t>
  </si>
  <si>
    <t>Ploty z betonových bloků - systém suchého zdění plotová zeď šířky do 200 mm jednořadá ze samostatných bloků (nekombinovaná), pohledové plochy přes 0,04 do 0,08 m2 štípaných barevných</t>
  </si>
  <si>
    <t>-1960442555</t>
  </si>
  <si>
    <t xml:space="preserve">Poznámka k souboru cen:_x000d_
1. Plotová zeď dvouřadá má konstrukční výšku jedné vrstvy 400 mm._x000d_
2. Plotová zeď třířadá má konstrukční výšku jedné vrstvy 600 mm._x000d_
3. V cenách nejsou započteny náklady na uložení drenážní trubky, tyto se oceňují cenami souboru cen 212 57-2...Trativody z drenážních trubek katalogu 827-1._x000d_
4. Množství jednotek:_x000d_
a) plotových zdí se určuje v m2 plochy zdiva_x000d_
b) roh v m výšky zdiva_x000d_
c) plotových sloupků se určuje v m výšky jednotlivých sloupků_x000d_
d) krycí desky se určuje v m délky zdiva_x000d_
e) zákrytových desek se určuje v kusech jednotlivých dílů_x000d_
</t>
  </si>
  <si>
    <t xml:space="preserve">24*2   "Plocha plotu z prvků BEST Natura II - Colormix Sahara</t>
  </si>
  <si>
    <t>348262409</t>
  </si>
  <si>
    <t>Ploty z betonových bloků - systém suchého zdění ukončení plotové zdi krycí deskou lepenou mrazuvzdorným lepidlem broušenou barevnou</t>
  </si>
  <si>
    <t>1414411846</t>
  </si>
  <si>
    <t xml:space="preserve">24  " délka zdi</t>
  </si>
  <si>
    <t>348262501</t>
  </si>
  <si>
    <t>Ploty z betonových bloků - systém suchého zdění výztuž 1x BSt 500 D 10 mm včetně výplně z betonu C16/20 plotové zdi, šířky přes 200 do 400 mm</t>
  </si>
  <si>
    <t>-463172847</t>
  </si>
  <si>
    <t>24*2 " výztuž a betonová výplň</t>
  </si>
  <si>
    <t>348272293</t>
  </si>
  <si>
    <t>Ploty z tvárnic betonových plotová zeď Příplatek k cenám plotového zdiva za provedení ztužujícího sloupku šířky 400 mm, osové vzdálenosti do 3200 mm vylitím betonu C 16/20, včetně výztuže 2x BSt 500 Ø 10 mm, tloušťka zdiva 195 mm</t>
  </si>
  <si>
    <t>792498513</t>
  </si>
  <si>
    <t xml:space="preserve">Poznámka k souboru cen:_x000d_
1. Množství jednotek se u:_x000d_
a) plotových zdí určuje v m2 plochy zdiva,_x000d_
b) příplatku za vyztužení sloupku průběžných plotových zdí určuje v m2 plochy zdiva,_x000d_
c) ztužujících věnců průběžných plotových zdí určuje v m délky zdiva,_x000d_
d) plotové stříšky určuje v m délky zdiva,_x000d_
e) plotových sloupků určuje v m výšky jednotlivých sloupků,_x000d_
f) sloupových hlavic určuje v kusech jednotlivých sloupů,_x000d_
g) kovových doplňků plotového zdiva určuje v kusech jednotlivých dílů._x000d_
2. Položky -229. jsou určeny pro ocenění ztužujících sloupků u průběžných plotových zdí, jedná se o tzv. ztracené sloupky._x000d_
3. Položky -23.. jsou určeny pro ocenění ztužujících věnců u průběžných plotových zdí výšky přes 2 m._x000d_
</t>
  </si>
  <si>
    <t xml:space="preserve">0,4*2*11  "ztužující provázání</t>
  </si>
  <si>
    <t>348401130</t>
  </si>
  <si>
    <t>Montáž oplocení z pletiva strojového s napínacími dráty přes 1,6 do 2,0 m</t>
  </si>
  <si>
    <t>273324060</t>
  </si>
  <si>
    <t xml:space="preserve">Poznámka k souboru cen:_x000d_
1. V cenách nejsou započteny náklady na dodávku pletiva a drátů, tyto se oceňují ve specifikaci._x000d_
</t>
  </si>
  <si>
    <t>141 "délka pletiva</t>
  </si>
  <si>
    <t>313275030</t>
  </si>
  <si>
    <t>pletivo drátěné plastifikované se čtvercovými oky 50/2,2mm v 1600mm</t>
  </si>
  <si>
    <t>1510134537</t>
  </si>
  <si>
    <t>348401350</t>
  </si>
  <si>
    <t>Montáž oplocení z pletiva rozvinutí, uchycení a napnutí drátu napínacího</t>
  </si>
  <si>
    <t>2081714916</t>
  </si>
  <si>
    <t>pl*3 "Přepočtené koeficientem množství</t>
  </si>
  <si>
    <t>348401360</t>
  </si>
  <si>
    <t>Montáž oplocení z pletiva rozvinutí, uchycení a napnutí drátu přiháčkování pletiva k napínacímu drátu</t>
  </si>
  <si>
    <t>-1064444435</t>
  </si>
  <si>
    <t>156191000</t>
  </si>
  <si>
    <t>drát poplastovaný kruhový napínací 2,5/3,5mm</t>
  </si>
  <si>
    <t>-142075898</t>
  </si>
  <si>
    <t>998232110</t>
  </si>
  <si>
    <t>Přesun hmot pro oplocení se svislou nosnou konstrukcí zděnou z cihel, tvárnic, bloků, popř. kovovou nebo dřevěnou vodorovná dopravní vzdálenost do 50 m, pro oplocení výšky do 3 m</t>
  </si>
  <si>
    <t>-1431477325</t>
  </si>
  <si>
    <t xml:space="preserve">Poznámka k souboru cen:_x000d_
1. Cenu -2111 lze použít i pro oplocení ze sloupků a dílců prefabrikovaných dřevěných, kovových nebo železobetonových_x000d_
</t>
  </si>
  <si>
    <t>PE_32</t>
  </si>
  <si>
    <t>délka potrubí pe 32</t>
  </si>
  <si>
    <t>193,12</t>
  </si>
  <si>
    <t>179,424</t>
  </si>
  <si>
    <t>mk</t>
  </si>
  <si>
    <t>dékla místní komunikace</t>
  </si>
  <si>
    <t>nezp</t>
  </si>
  <si>
    <t>nezpevněné plochy - ornice, tráva tl. 100mm</t>
  </si>
  <si>
    <t>04 - SO 04 - Vodovodní přípojka, areálový rozvod vody</t>
  </si>
  <si>
    <t xml:space="preserve">    741 - Elektroinstalace - silnoproud</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</si>
  <si>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</si>
  <si>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</si>
  <si>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-309822024</t>
  </si>
  <si>
    <t>tl.150mm - spodní vrstva</t>
  </si>
  <si>
    <t>mk*0,8 "místní komunikace</t>
  </si>
  <si>
    <t xml:space="preserve">4  "délka místní komunikace</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</si>
  <si>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</si>
  <si>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</si>
  <si>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224592164</t>
  </si>
  <si>
    <t>tl. 300mm</t>
  </si>
  <si>
    <t xml:space="preserve">0,8*mk  "místní komunikace"</t>
  </si>
  <si>
    <t>113107241</t>
  </si>
  <si>
    <t>Odstranění podkladů nebo krytů strojně plochy jednotlivě přes 200 m2 s přemístěním hmot na skládku na vzdálenost do 20 m nebo s naložením na dopravní prostředek živičných, o tl. vrstvy do 50 mm</t>
  </si>
  <si>
    <t>-265062282</t>
  </si>
  <si>
    <t>0,8*mk "místní komunikace"</t>
  </si>
  <si>
    <t>113154333</t>
  </si>
  <si>
    <t>Frézování živičného podkladu nebo krytu s naložením na dopravní prostředek plochy přes 1 000 do 10 000 m2 bez překážek v trase pruhu šířky přes 1 m do 2 m, tloušťky vrstvy 50 mm</t>
  </si>
  <si>
    <t>901306955</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</si>
  <si>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</si>
  <si>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xml:space="preserve">(0,8+2*0,3)*mk " místní  kom.</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</si>
  <si>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</si>
  <si>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t>
  </si>
  <si>
    <t>357603982</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</si>
  <si>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</si>
  <si>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 xml:space="preserve">0,8*6  "sdělovací vedení</t>
  </si>
  <si>
    <t xml:space="preserve">0,8*6  "vedení NN</t>
  </si>
  <si>
    <t>1946635016</t>
  </si>
  <si>
    <t>nezp*1,5*0,15</t>
  </si>
  <si>
    <t>130001101</t>
  </si>
  <si>
    <t>Příplatek k cenám hloubených vykopávek za ztížení vykopávky v blízkosti podzemního vedení nebo výbušnin pro jakoukoliv třídu horniny</t>
  </si>
  <si>
    <t>352303193</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</si>
  <si>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</si>
  <si>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0,8*1,5*1,7*12</t>
  </si>
  <si>
    <t>132101204</t>
  </si>
  <si>
    <t>Hloubení zapažených i nezapažených rýh šířky přes 600 do 2 000 mm s urovnáním dna do předepsaného profilu a spádu v horninách tř. 1 a 2 přes 5 000 m3</t>
  </si>
  <si>
    <t>2048939565</t>
  </si>
  <si>
    <t>PE_32*0,8*1,7</t>
  </si>
  <si>
    <t>-114*0,8*0,1 " skrývka ornice</t>
  </si>
  <si>
    <t xml:space="preserve">-4*0,55*0,8  " překop místní asf. komunikace</t>
  </si>
  <si>
    <t>-95562246</t>
  </si>
  <si>
    <t>v*0,7</t>
  </si>
  <si>
    <t>39398375</t>
  </si>
  <si>
    <t>-1825554060</t>
  </si>
  <si>
    <t>-288577654</t>
  </si>
  <si>
    <t>1349285131</t>
  </si>
  <si>
    <t>-147877433</t>
  </si>
  <si>
    <t>13,6801787180418*1,6 'Přepočtené koeficientem množství</t>
  </si>
  <si>
    <t>1798325059</t>
  </si>
  <si>
    <t>v-lo</t>
  </si>
  <si>
    <t>-(0,6*0,6*pi*1,5) " šachta</t>
  </si>
  <si>
    <t>181301111</t>
  </si>
  <si>
    <t>Rozprostření a urovnání ornice v rovině nebo ve svahu sklonu do 1:5 při souvislé ploše přes 500 m2, tl. vrstvy do 100 mm</t>
  </si>
  <si>
    <t>-1237526693</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</si>
  <si>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</si>
  <si>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 xml:space="preserve">114  " zatravněná část stoky </t>
  </si>
  <si>
    <t>Mezisoučet</t>
  </si>
  <si>
    <t>nezp*1,5</t>
  </si>
  <si>
    <t>183403111</t>
  </si>
  <si>
    <t>Obdělání půdy nakopáním hl. přes 50 do 100 mm v rovině nebo na svahu do 1:5</t>
  </si>
  <si>
    <t>-1048117679</t>
  </si>
  <si>
    <t xml:space="preserve">Poznámka k souboru cen:_x000d_
1. Každé opakované obdělání půdy se oceňuje samostatně._x000d_
2. Ceny -3114 a -3115 lze použít i pro obdělání půdy aktivními branami._x000d_
</t>
  </si>
  <si>
    <t>183405211</t>
  </si>
  <si>
    <t>Výsev trávníku hydroosevem na ornici</t>
  </si>
  <si>
    <t>-861743510</t>
  </si>
  <si>
    <t xml:space="preserve">Poznámka k souboru cen:_x000d_
1. V cenách jsou započteny náklady potřebné pro provedení hydroosevu, s výjimkou travního semene._x000d_
2. V cenách nejsou započteny náklady na:_x000d_
a) dodání travního semene, toto se oceňuje ve specifikaci,_x000d_
b) zálivku; tato se oceňuje cenami části C02 souboru cen 185 80-43 Zalití rostlin vodou,_x000d_
c) pokosení; toto se oceňuje cenami části C02 souboru cen 111 10-41 Pokosení trávníku._x000d_
</t>
  </si>
  <si>
    <t>005724700</t>
  </si>
  <si>
    <t>osivo směs travní krajinná - technická</t>
  </si>
  <si>
    <t>992334100</t>
  </si>
  <si>
    <t>171*0,015 'Přepočtené koeficientem množství</t>
  </si>
  <si>
    <t>185803111</t>
  </si>
  <si>
    <t>Ošetření trávníku jednorázové v rovině nebo na svahu do 1:5</t>
  </si>
  <si>
    <t>221678253</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</si>
  <si>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</si>
  <si>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-856546358</t>
  </si>
  <si>
    <t>Lože pod potrubí otevřený výkop z kameniva drobného těženého</t>
  </si>
  <si>
    <t>988034956</t>
  </si>
  <si>
    <t xml:space="preserve">PE_32*0,1*0,8  " podsyp potrubí</t>
  </si>
  <si>
    <t>564851111</t>
  </si>
  <si>
    <t>Podklad ze štěrkodrti ŠD s rozprostřením a zhutněním, po zhutnění tl. 150 mm</t>
  </si>
  <si>
    <t>949265368</t>
  </si>
  <si>
    <t xml:space="preserve">mk*1,1  "místní kom.</t>
  </si>
  <si>
    <t>234069318</t>
  </si>
  <si>
    <t>(0,8+0,3*2)*mk "místní komunikace"</t>
  </si>
  <si>
    <t>-335437446</t>
  </si>
  <si>
    <t xml:space="preserve">(0,8+0,3*2)*mk  "místní komunikace"</t>
  </si>
  <si>
    <t>905216784</t>
  </si>
  <si>
    <t>1555438305</t>
  </si>
  <si>
    <t xml:space="preserve">Poznámka k souboru cen:_x000d_
1. V cenách potrubí nejsou započteny náklady na:_x000d_
a) dodání potrubí; potrubí se oceňuje ve specifikaci; ztratné lze dohodnout u trub polyetylénových ve výši 1,5 %; u trub z tvrdého PVC ve výši 3 %,_x000d_
b) dodání tvarovek; tvarovky se oceňují ve specifikaci._x000d_
2. Ceny -2111 jsou určeny i pro plošné kolektory primárních okruhů tepelných čerpadel._x000d_
</t>
  </si>
  <si>
    <t xml:space="preserve">150  "celková délka potrubí </t>
  </si>
  <si>
    <t>28613524</t>
  </si>
  <si>
    <t>potrubí třívrstvé PE100 RC SDR11 32x3,0 dl 12m</t>
  </si>
  <si>
    <t>1557765125</t>
  </si>
  <si>
    <t>150*1,015 'Přepočtené koeficientem množství</t>
  </si>
  <si>
    <t>1404382289</t>
  </si>
  <si>
    <t>1779065817</t>
  </si>
  <si>
    <t>877161110</t>
  </si>
  <si>
    <t>Montáž tvarovek na vodovodním plastovém potrubí z polyetylenu PE 100 elektrotvarovek SDR 11/PN16 kolen 45° d 32</t>
  </si>
  <si>
    <t>1090913001</t>
  </si>
  <si>
    <t>28615010</t>
  </si>
  <si>
    <t>elektrokoleno 45° PE 100 PN 16 D 32mm</t>
  </si>
  <si>
    <t>-747077606</t>
  </si>
  <si>
    <t>877161112</t>
  </si>
  <si>
    <t>Montáž elektrokolen 90° na vodovodním potrubí z PE trub d 32</t>
  </si>
  <si>
    <t>425930113</t>
  </si>
  <si>
    <t>-1863151414</t>
  </si>
  <si>
    <t>877161113</t>
  </si>
  <si>
    <t>Montáž tvarovek na vodovodním plastovém potrubí z polyetylenu PE 100 elektrotvarovek SDR 11/PN16 T-kusů d 32</t>
  </si>
  <si>
    <t>2013781270</t>
  </si>
  <si>
    <t>-898523126</t>
  </si>
  <si>
    <t>877241122</t>
  </si>
  <si>
    <t>Montáž tvarovek na vodovodním plastovém potrubí z polyetylenu PE 100 elektrotvarovek SDR 11/PN16 T-kusů navrtávacích s 360° otočnou odbočkou d 90/32</t>
  </si>
  <si>
    <t>-984409639</t>
  </si>
  <si>
    <t>28614008</t>
  </si>
  <si>
    <t>tvarovka T-kus navrtávací s odbočkou 360° D 90-32mm</t>
  </si>
  <si>
    <t>580905171</t>
  </si>
  <si>
    <t>891163111</t>
  </si>
  <si>
    <t>Montáž vodovodních armatur na potrubí ventilů hlavních pro přípojky DN 25</t>
  </si>
  <si>
    <t>97656671</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</si>
  <si>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</si>
  <si>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42221144</t>
  </si>
  <si>
    <t>šoupátko s PE vevařovacími konci voda PN 10 DN 25/32 PE 100</t>
  </si>
  <si>
    <t>-1954247816</t>
  </si>
  <si>
    <t>960113018004</t>
  </si>
  <si>
    <t xml:space="preserve"> Zemní soupravy domovních přípojek "SOUPRAVA ZEMNÍ TELESKOPICKÁ DOM. ŠOUPÁTKA-1,3-1,8 DN 3/4""-2"" (1,3-1,8m)"</t>
  </si>
  <si>
    <t>KS</t>
  </si>
  <si>
    <t>1909432345</t>
  </si>
  <si>
    <t>891162211</t>
  </si>
  <si>
    <t>Montáž vodovodních armatur na potrubí vodoměrů v šachtě závitových G 1</t>
  </si>
  <si>
    <t>1271483924</t>
  </si>
  <si>
    <t>42290100</t>
  </si>
  <si>
    <t>souprava vodoměrná závitová se šroubením kohouty a zpětnou klapkou 1"-1"</t>
  </si>
  <si>
    <t>34378789</t>
  </si>
  <si>
    <t>891173111</t>
  </si>
  <si>
    <t>Montáž vodovodních armatur na potrubí ventilů hlavních pro přípojky DN 32</t>
  </si>
  <si>
    <t>49179110</t>
  </si>
  <si>
    <t>55111232</t>
  </si>
  <si>
    <t>ventil přímý průchozí mosazný 5/4"</t>
  </si>
  <si>
    <t>939978093</t>
  </si>
  <si>
    <t>893811163</t>
  </si>
  <si>
    <t>Osazení vodoměrné šachty z polypropylenu PP samonosné pro běžné zatížení kruhové, průměru D do 1,2 m, světlé hloubky od 1,4 m do 1,6 m</t>
  </si>
  <si>
    <t>-1764639845</t>
  </si>
  <si>
    <t xml:space="preserve">Poznámka k souboru cen:_x000d_
1. V cenách jsou započteny i náklady na:_x000d_
a) podkladní desku z betonu prostého tl. 100 mm,_x000d_
b) v cenách -1111 až -1263 je započteno obetonování vodoměrné šachty, z betonu prostého tl. 100 mm_x000d_
2. V cenách nejsou započteny náklady na:_x000d_
a) dodání vodoměrných šachet včetně vík, tyto náklady se oceňují ve specifikaci._x000d_
b) napojení stávajícího vodovodního potrubí se oceňuje cenami souboru 871 . . - . 1 části A 02 tohoto katalogu._x000d_
c) fixování šachty obsypem, který se oceňuje cenami souboru 174 . 0-11 Zásyp sypaninou z jakékoliv horniny z jakékoliv horniny katalogu 800-1 Zemní práce, části A 01._x000d_
</t>
  </si>
  <si>
    <t>56230594</t>
  </si>
  <si>
    <t>šachta vodoměrná samonosná kruhová 1,2/1,5 m</t>
  </si>
  <si>
    <t>-557530225</t>
  </si>
  <si>
    <t>899401111</t>
  </si>
  <si>
    <t>Osazení poklopů litinových ventilových</t>
  </si>
  <si>
    <t>895166374</t>
  </si>
  <si>
    <t>165000000003</t>
  </si>
  <si>
    <t xml:space="preserve">POKLOP ULIČNÍ TĚŽKÝ  VODA</t>
  </si>
  <si>
    <t>-1061477498</t>
  </si>
  <si>
    <t>-2057911031</t>
  </si>
  <si>
    <t>-1852285023</t>
  </si>
  <si>
    <t>(PE_32)*2</t>
  </si>
  <si>
    <t>-1022394109</t>
  </si>
  <si>
    <t>919122122</t>
  </si>
  <si>
    <t>Utěsnění dilatačních spár zálivkou za tepla v cementobetonovém nebo živičném krytu včetně adhezního nátěru s těsnicím profilem pod zálivkou, pro komůrky šířky 15 mm, hloubky 30 mm</t>
  </si>
  <si>
    <t>-659136423</t>
  </si>
  <si>
    <t xml:space="preserve">Poznámka k souboru cen:_x000d_
1. V cenách jsou započteny i náklady na vyčištění spár před těsněním a zalitím a náklady na impregnaci, těsnění a zalití spár včetně dodání hmot._x000d_
</t>
  </si>
  <si>
    <t xml:space="preserve">mk*2  " řez místní kom.</t>
  </si>
  <si>
    <t>919731121.1</t>
  </si>
  <si>
    <t>Zarovnání styčné plochy podkladu nebo krytu podél vybourané části komunikace nebo zpevněné plochy živičné tl. do 50 mm</t>
  </si>
  <si>
    <t>-1166273042</t>
  </si>
  <si>
    <t xml:space="preserve">Poznámka k souboru cen:_x000d_
1. Pro volbu cen je rozhodující maximální tloušťka zarovnané styčné plochy._x000d_
2. Náklady na vodorovné přemístění suti zbylé po zarovnání styčné plochy se samostatně neoceňují, tyto náklady jsou započteny ve vodorovném přemístění suti prováděném při odstraňování podkladů nebo krytů._x000d_
</t>
  </si>
  <si>
    <t xml:space="preserve">mk*2*2   " řez místní komunikací, 2x tl.50mm.</t>
  </si>
  <si>
    <t>919735111.1</t>
  </si>
  <si>
    <t>Řezání stávajícího živičného krytu nebo podkladu hloubky do 50 mm</t>
  </si>
  <si>
    <t>1200931153</t>
  </si>
  <si>
    <t xml:space="preserve">Poznámka k souboru cen:_x000d_
1. V cenách jsou započteny i náklady na spotřebu vody._x000d_
</t>
  </si>
  <si>
    <t>Vodorovná doprava suti bez naložení, ale se složením a s hrubým urovnáním ze sypkých materiálů, na vzdálenost do 1 km</t>
  </si>
  <si>
    <t>-1987278188</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</si>
  <si>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</si>
  <si>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1126157386</t>
  </si>
  <si>
    <t xml:space="preserve">0,314+0,717   "živice</t>
  </si>
  <si>
    <t>997221855</t>
  </si>
  <si>
    <t>1270103892</t>
  </si>
  <si>
    <t xml:space="preserve">0,928+1,408  "podklad -štěrkodrť </t>
  </si>
  <si>
    <t>998276101</t>
  </si>
  <si>
    <t>Přesun hmot pro trubní vedení hloubené z trub z plastických hmot nebo sklolaminátových pro vodovody nebo kanalizace v otevřeném výkopu dopravní vzdálenost do 15 m</t>
  </si>
  <si>
    <t>-1383380040</t>
  </si>
  <si>
    <t>722181252</t>
  </si>
  <si>
    <t>Ochrana potrubí termoizolačními trubicemi z pěnového polyetylenu PE přilepenými v příčných a podélných spojích, tloušťky izolace přes 20 do 25 mm, vnitřního průměru izolace DN přes 22 do 45 mm</t>
  </si>
  <si>
    <t>1146868202</t>
  </si>
  <si>
    <t>741</t>
  </si>
  <si>
    <t>Elektroinstalace - silnoproud</t>
  </si>
  <si>
    <t>741124603R</t>
  </si>
  <si>
    <t>Montáž kabelů měděných topných bez ukončení volné délky, uložených na konstrukci</t>
  </si>
  <si>
    <t>-127745935</t>
  </si>
  <si>
    <t>1 "nadzemní část potrubí u česlí</t>
  </si>
  <si>
    <t>05 - SO 05 - Bourací a demontážní práce, stavební úpravy</t>
  </si>
  <si>
    <t>113106187</t>
  </si>
  <si>
    <t>Rozebrání dlažeb a dílců vozovek a ploch s přemístěním hmot na skládku na vzdálenost do 3 m nebo s naložením na dopravní prostředek, s jakoukoliv výplní spár strojně plochy jednotlivě do 50 m2 ze zámkové dlažby s ložem z kameniva</t>
  </si>
  <si>
    <t>-1447652863</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</si>
  <si>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</si>
  <si>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xml:space="preserve">11 "zámková dlažba </t>
  </si>
  <si>
    <t>113107222</t>
  </si>
  <si>
    <t>Odstranění podkladů nebo krytů strojně plochy jednotlivě přes 200 m2 s přemístěním hmot na skládku na vzdálenost do 20 m nebo s naložením na dopravní prostředek z kameniva hrubého drceného, o tl. vrstvy přes 100 do 200 mm</t>
  </si>
  <si>
    <t>1092257237</t>
  </si>
  <si>
    <t xml:space="preserve">204  " stávající plocha -tl. 200mm</t>
  </si>
  <si>
    <t>113107242</t>
  </si>
  <si>
    <t>Odstranění podkladů nebo krytů strojně plochy jednotlivě přes 200 m2 s přemístěním hmot na skládku na vzdálenost do 20 m nebo s naložením na dopravní prostředek živičných, o tl. vrstvy přes 50 do 100 mm</t>
  </si>
  <si>
    <t>1189901370</t>
  </si>
  <si>
    <t xml:space="preserve">204  " stávající plocha -asf. recklát  tl. 100mm</t>
  </si>
  <si>
    <t>113202111</t>
  </si>
  <si>
    <t>Vytrhání obrub s vybouráním lože, s přemístěním hmot na skládku na vzdálenost do 3 m nebo s naložením na dopravní prostředek z krajníků nebo obrubníků stojatých</t>
  </si>
  <si>
    <t>1153214759</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</si>
  <si>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</si>
  <si>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10,5 "okraje zámk.dlažby</t>
  </si>
  <si>
    <t>380321771</t>
  </si>
  <si>
    <t>Kompletní konstrukce čistíren odpadních vod, nádrží, vodojemů, kanálů z betonu železového bez výztuže a bednění bez zvýšených nároků na prostředí tř. C 35/45, tl. přes 80 do 150 mm</t>
  </si>
  <si>
    <t>32470669</t>
  </si>
  <si>
    <t>stěny - dobetonování tl.150mm</t>
  </si>
  <si>
    <t>5,2*3,2*4*0,15 "boční stěny</t>
  </si>
  <si>
    <t xml:space="preserve">2,8*3,2*2*0,15  "čela aku</t>
  </si>
  <si>
    <t xml:space="preserve">2,3*3,2*2*0,15  "čela reaktoru</t>
  </si>
  <si>
    <t xml:space="preserve">(5,4+1,5)*2*3,2*0,15  "kalojem</t>
  </si>
  <si>
    <t>dna - spádování 1%</t>
  </si>
  <si>
    <t xml:space="preserve">5,2*(2,8+2,3)*0,15 "aku+reaktor  - spádování 1%</t>
  </si>
  <si>
    <t xml:space="preserve">5,4*1,5*0,15  "kalojem - spádování 5,6%</t>
  </si>
  <si>
    <t>-935996741</t>
  </si>
  <si>
    <t>stěny</t>
  </si>
  <si>
    <t>5,2*3,2*4 "boční stěny</t>
  </si>
  <si>
    <t xml:space="preserve">2,8*3,2*2  "čela aku</t>
  </si>
  <si>
    <t xml:space="preserve">2,3*3,2*2  "čela reaktoru</t>
  </si>
  <si>
    <t xml:space="preserve">(5,4+1,5)*2*3,2  "kalojem</t>
  </si>
  <si>
    <t>273806412</t>
  </si>
  <si>
    <t>-2056465920</t>
  </si>
  <si>
    <t xml:space="preserve">2,04  "43 ks KARI KY-49  8/100 - statika</t>
  </si>
  <si>
    <t xml:space="preserve">0,505  "R10 </t>
  </si>
  <si>
    <t>411125002</t>
  </si>
  <si>
    <t>Montáž stropních panelů ze železobetonu hmotnosti přes 1,5 do 3 t</t>
  </si>
  <si>
    <t>-588214572</t>
  </si>
  <si>
    <t xml:space="preserve">nové zastropení stávajících nádrží  h=250mm - Prefa, včetně nadbetonávky a výztuže</t>
  </si>
  <si>
    <t xml:space="preserve">2  "3,25x2,85</t>
  </si>
  <si>
    <t xml:space="preserve">2  "2,75x2,825</t>
  </si>
  <si>
    <t xml:space="preserve">1  "3,25x1,95</t>
  </si>
  <si>
    <t xml:space="preserve">1  "2,75x1,95</t>
  </si>
  <si>
    <t>59346862R</t>
  </si>
  <si>
    <t>panel stropní předpjatý ŽB Prefa</t>
  </si>
  <si>
    <t>-113360793</t>
  </si>
  <si>
    <t xml:space="preserve">nové zastropení stávajících nádrží  h=250mm - Prefa</t>
  </si>
  <si>
    <t>3,25*2,85</t>
  </si>
  <si>
    <t>2,75*2,825</t>
  </si>
  <si>
    <t>3,25*1,95</t>
  </si>
  <si>
    <t>2,75*1,95</t>
  </si>
  <si>
    <t>454791211R</t>
  </si>
  <si>
    <t xml:space="preserve">Dobetonování stávajících prostupů pro tělesa </t>
  </si>
  <si>
    <t>-1370291586</t>
  </si>
  <si>
    <t xml:space="preserve">Poznámka k souboru cen:_x000d_
1. V cenách nejsou započteny náklady na plastické prvky prostupu, trubky a kotevní desky z plastických hmot. Jejich dodání se oceňuje ve specifikaci, ztratné lze dohodnout ve výši 5 %._x000d_
</t>
  </si>
  <si>
    <t xml:space="preserve">18  "dobetonování a začištění nepotřebných prostupů - počet upřesnit ve fázi výstavby</t>
  </si>
  <si>
    <t>619996145.1</t>
  </si>
  <si>
    <t>Ochrana stavebních konstrukcí a samostatných prvků obalením geotextilií samostatných konstrukcí a prvků</t>
  </si>
  <si>
    <t>326618411</t>
  </si>
  <si>
    <t xml:space="preserve">Poznámka k souboru cen:_x000d_
1. Množství měrných jednotek se určuje v m2 rozvinuté plochy._x000d_
</t>
  </si>
  <si>
    <t>(6+7,6)*2*1,2 " izolace nádrže</t>
  </si>
  <si>
    <t>830391811</t>
  </si>
  <si>
    <t>Bourání stávajícího potrubí z kameninových trub v otevřeném výkopu DN přes 250 do 400</t>
  </si>
  <si>
    <t>1366511210</t>
  </si>
  <si>
    <t xml:space="preserve">Poznámka k souboru cen:_x000d_
1. Ceny jsou určeny pro bourání vodovodního a kanalizačního potrubí._x000d_
2. V cenách jsou započteny náklady na bourání potrubí včetně tvarovek._x000d_
</t>
  </si>
  <si>
    <t>8 "stávající propojovací potrubí</t>
  </si>
  <si>
    <t>850391811</t>
  </si>
  <si>
    <t>Bourání stávajícího potrubí z trub litinových hrdlových nebo přírubových v otevřeném výkopu DN přes 250 do 400</t>
  </si>
  <si>
    <t>-1491546357</t>
  </si>
  <si>
    <t xml:space="preserve">Poznámka k souboru cen:_x000d_
1. V cenách jsou započteny náklady na bourání potrubí včetně tvarovek._x000d_
2. Ceny jsou určeny pro bourání vodovodního a kanalizačního potrubí._x000d_
</t>
  </si>
  <si>
    <t xml:space="preserve">9,6  "stávající LT  DN350</t>
  </si>
  <si>
    <t>890211851</t>
  </si>
  <si>
    <t>Bourání šachet strojně velikosti obestavěného prostoru do 1,5 m3 z prostého betonu</t>
  </si>
  <si>
    <t>-2014834060</t>
  </si>
  <si>
    <t xml:space="preserve">Poznámka k souboru cen:_x000d_
1. Ceny jsou určeny pro vodovodní a kanalizačné šachty._x000d_
2. Šachty velikosti nad 5 m3 obestavěného prostoru se oceňují cenami katalogu 801-3 Budov a haly - bourání konstrukcí._x000d_
</t>
  </si>
  <si>
    <t>(pi*0,6*0,6*0,7)*2 "rušené šachty</t>
  </si>
  <si>
    <t>792914703</t>
  </si>
  <si>
    <t xml:space="preserve">3  "revizní poklop 60x60cm </t>
  </si>
  <si>
    <t>28661935</t>
  </si>
  <si>
    <t>poklop šachtový litinový dno DN 600 pro třídu zatížení D400</t>
  </si>
  <si>
    <t>2015886031</t>
  </si>
  <si>
    <t>1283394572</t>
  </si>
  <si>
    <t xml:space="preserve">5,2*(2,8+2,3)*3,2 "aku+reaktor  </t>
  </si>
  <si>
    <t xml:space="preserve">5,4*1,5*3,2  "kalojem </t>
  </si>
  <si>
    <t>-284346215</t>
  </si>
  <si>
    <t>-1633094952</t>
  </si>
  <si>
    <t>938901132</t>
  </si>
  <si>
    <t>Čištění nádrží, ploch dřevěných nebo betonových konstrukcí, potrubí vyčištění nádrže po vyklizení bahna</t>
  </si>
  <si>
    <t>971920312</t>
  </si>
  <si>
    <t xml:space="preserve">Poznámka k souboru cen:_x000d_
1. V ceně -1131 jsou započteny i náklady na rozpojení bahna a naložení, ruční přemístění vodorovné za prvních 10 m, svislé za prvních 3,5 m, ztížení prací při rozmáčení._x000d_
2. V ceně -1132 jsou započteny i náklady na odstranění zbytků nečistot zametením nebo seškrábáním včetně naložení, ruční vodorovné přemístění za prvních 10 m, svislé přemístění za prvních 3,5 m, opláchnutí vyčištěných míst proudem tlakové vody._x000d_
3. V ceně -1150, -1151 jsou započteny i náklady na vodorovné přemístění m3 bahna za každých dalších 10 m, nebo svislé přemístění za každých 3,5 m nad základní přemístění započítané v cenách -1131 a -1132._x000d_
4. V cenách -1150 a -1151 nejsou započteny náklady na odvoz bahna auty. Toto vodorovné přemístění se oceňuje cenami ceníku 800-1 Zemní práce._x000d_
5. Množství měrných jednotek se určuje u cen:_x000d_
a) 1131, -1150, -1151 za m3 odstraňovaného nerozpojeného bahna;_x000d_
b) 1132, -2121, -2122, -2123 v m2 očištěné plochy._x000d_
</t>
  </si>
  <si>
    <t>po ukončení stávajícího provozu</t>
  </si>
  <si>
    <t xml:space="preserve">5,2*(2,8+2,3) "aku+reaktor  </t>
  </si>
  <si>
    <t xml:space="preserve">5,4*1,5  "kalojem </t>
  </si>
  <si>
    <t>-907536870</t>
  </si>
  <si>
    <t>-2037253326</t>
  </si>
  <si>
    <t>143,36*30 'Přepočtené koeficientem množství</t>
  </si>
  <si>
    <t>-1427939091</t>
  </si>
  <si>
    <t>1192123290</t>
  </si>
  <si>
    <t>po stavební úpravě</t>
  </si>
  <si>
    <t>963051113</t>
  </si>
  <si>
    <t>Bourání železobetonových stropů deskových, tl. přes 80 mm</t>
  </si>
  <si>
    <t>-1938910695</t>
  </si>
  <si>
    <t xml:space="preserve">Poznámka k souboru cen:_x000d_
1. Cenu -1313 lze použít i pro bourání bedničkových stropů. Množství jednotek se určuje v m3 včetně dutin._x000d_
</t>
  </si>
  <si>
    <t xml:space="preserve">3,4*5,5*0,15  "strop akumulace</t>
  </si>
  <si>
    <t xml:space="preserve">3,1*6*0,15  "strop kalojemu</t>
  </si>
  <si>
    <t>966003810</t>
  </si>
  <si>
    <t>Rozebrání dřevěného oplocení se sloupky osové vzdálenosti do 4,00 m, výšky do 2,50 m, osazených do hloubky 1,00 m s příčníky a dřevěnými sloupky z prken a latí</t>
  </si>
  <si>
    <t>-230287531</t>
  </si>
  <si>
    <t xml:space="preserve">Poznámka k souboru cen:_x000d_
1. V cenách jsou započteny i náklady na odklizení materiálu na vzdálenost do 20 m nebo naložení na dopravní prostředek._x000d_
</t>
  </si>
  <si>
    <t xml:space="preserve">98 "část dřevěného oplocení - po demontáži bude předáno majiteli </t>
  </si>
  <si>
    <t>966062111</t>
  </si>
  <si>
    <t>Bourání plotových sloupků a vzpěr dřevěných výšky do 2,5 m zasypaných zeminou</t>
  </si>
  <si>
    <t>-810045391</t>
  </si>
  <si>
    <t>966071822</t>
  </si>
  <si>
    <t>Rozebrání oplocení z pletiva drátěného se čtvercovými oky, výšky přes 1,6 do 2,0 m</t>
  </si>
  <si>
    <t>107898870</t>
  </si>
  <si>
    <t xml:space="preserve">Poznámka k souboru cen:_x000d_
1. V cenách jsou započteny i náklady na odklizení materiálu na vzdálenost do 20 m nebo naložení na dopravní prostředek._x000d_
2. V cenách nejsou započteny náklady na demontáž sloupků._x000d_
</t>
  </si>
  <si>
    <t xml:space="preserve">84  "část drátěného oplocení</t>
  </si>
  <si>
    <t>966052111</t>
  </si>
  <si>
    <t>Bourání plotových sloupků a vzpěr železobetonových výšky do 2,5 m zasypaných zeminou</t>
  </si>
  <si>
    <t>-1508779442</t>
  </si>
  <si>
    <t>966073811</t>
  </si>
  <si>
    <t>Rozebrání vrat a vrátek k oplocení plochy jednotlivě přes 2 do 6 m2</t>
  </si>
  <si>
    <t>-1435175471</t>
  </si>
  <si>
    <t>977151114</t>
  </si>
  <si>
    <t>Jádrové vrty diamantovými korunkami do stavebních materiálů (železobetonu, betonu, cihel, obkladů, dlažeb, kamene) průměru přes 50 do 60 mm</t>
  </si>
  <si>
    <t>1918195159</t>
  </si>
  <si>
    <t xml:space="preserve">5*0,25  " vrty JV52</t>
  </si>
  <si>
    <t>1942258150</t>
  </si>
  <si>
    <t xml:space="preserve">2*0,6   "vrty JV92</t>
  </si>
  <si>
    <t>-112416457</t>
  </si>
  <si>
    <t xml:space="preserve">2*0,45+0,6  "vrty   JV122</t>
  </si>
  <si>
    <t>977151124</t>
  </si>
  <si>
    <t>Jádrové vrty diamantovými korunkami do stavebních materiálů (železobetonu, betonu, cihel, obkladů, dlažeb, kamene) průměru přes 150 do 180 mm</t>
  </si>
  <si>
    <t>-2054492467</t>
  </si>
  <si>
    <t xml:space="preserve">1*0,3  "JV152</t>
  </si>
  <si>
    <t xml:space="preserve">1*0,45+1*0,6  "JV172</t>
  </si>
  <si>
    <t>1571983857</t>
  </si>
  <si>
    <t xml:space="preserve">5,3  "vodotěsné utěsnění jádrových vrtů  podle D.19.04, včetně dodávky nerez přírubových trubek</t>
  </si>
  <si>
    <t>981011314</t>
  </si>
  <si>
    <t>Demolice budov postupným rozebíráním z cihel, kamene, smíšeného nebo hrázděného zdiva, tvárnic na maltu vápennou nebo vápenocementovou s podílem konstrukcí přes 20 do 25 %</t>
  </si>
  <si>
    <t>-637828402</t>
  </si>
  <si>
    <t xml:space="preserve">Poznámka k souboru cen:_x000d_
1. Ceny jsou stanoveny na měrnou jednotku m3 obestavěného prostoru._x000d_
2. Procentuální podíl konstrukcí se stanoví podle článku 3503 Všeobecných podmínek části B01._x000d_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4. Pro volbu cen je rozhodující objemově převažující druh zdiva svislých nosných konstrukcí demolovaného objektu._x000d_
5. Ceny jsou určeny pro demolice budov výšky do 35 m. Tato výška je určena svislou vzdáleností nejvyšší hrany římsy, popř. atiky a nejnižšího bodu přilehlého terénu._x000d_
</t>
  </si>
  <si>
    <t>Provozní domek</t>
  </si>
  <si>
    <t>3,4*4,5*2,3 "obestavěný prostor zdiva</t>
  </si>
  <si>
    <t>3,4*1,4/2*4,5 " obestavěný prostor krovu</t>
  </si>
  <si>
    <t>985121122</t>
  </si>
  <si>
    <t>Tryskání degradovaného betonu stěn, rubu kleneb a podlah vodou pod tlakem přes 300 do 1 250 barů</t>
  </si>
  <si>
    <t>832921011</t>
  </si>
  <si>
    <t xml:space="preserve">Poznámka k souboru cen:_x000d_
1. V cenách jsou započteny i náklady na dodání vody a písku._x000d_
2. V cenách tryskání pískem jsou započteny i náklady na smetení písku na hromady nebo naložení na dopravní prostředek._x000d_
3. V cenách tryskání pískem nejsou započteny náklady na odvoz písku, které se oceňují cenami odvozu suti příslušného katalogu pro objekt, na kterém se tryskání provádí._x000d_
</t>
  </si>
  <si>
    <t xml:space="preserve">5,1*6,7  "nový strop</t>
  </si>
  <si>
    <t>dna</t>
  </si>
  <si>
    <t xml:space="preserve">5,2*(2,8+2,3)  "aku+reaktor</t>
  </si>
  <si>
    <t xml:space="preserve">5,4*1,5   "kalojem</t>
  </si>
  <si>
    <t>985131411</t>
  </si>
  <si>
    <t>Očištění ploch stěn, rubu kleneb a podlah vysušení stlačeným vzduchem</t>
  </si>
  <si>
    <t>234742839</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</si>
  <si>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</si>
  <si>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985323112</t>
  </si>
  <si>
    <t>Spojovací můstek reprofilovaného betonu na cementové bázi, tloušťky 2 mm</t>
  </si>
  <si>
    <t>-1405477798</t>
  </si>
  <si>
    <t>985324221R</t>
  </si>
  <si>
    <t xml:space="preserve">Tenkostěnná vodotěsná membrána Vandex BB75 tl. 3-5mm bílý </t>
  </si>
  <si>
    <t>141279112</t>
  </si>
  <si>
    <t>997221561R</t>
  </si>
  <si>
    <t>Vodorovná doprava suti bez naložení, ale se složením a s hrubým urovnáním z kusových materiálů, na vzdálenost do 1 km</t>
  </si>
  <si>
    <t>1452660037</t>
  </si>
  <si>
    <t xml:space="preserve">57,235  "beton</t>
  </si>
  <si>
    <t>997221815</t>
  </si>
  <si>
    <t>Poplatek za uložení stavebního odpadu na skládce (skládkovné) z prostého betonu zatříděného do Katalogu odpadů pod kódem 170 101</t>
  </si>
  <si>
    <t>-753390783</t>
  </si>
  <si>
    <t>997221551R.1</t>
  </si>
  <si>
    <t>685468206</t>
  </si>
  <si>
    <t>997221845.1</t>
  </si>
  <si>
    <t>-129433739</t>
  </si>
  <si>
    <t xml:space="preserve">46,88   "živice</t>
  </si>
  <si>
    <t>-1428208267</t>
  </si>
  <si>
    <t xml:space="preserve">3,245+59,160+2,15  "podklad -štěrkodrť </t>
  </si>
  <si>
    <t>-907427139</t>
  </si>
  <si>
    <t>711142559</t>
  </si>
  <si>
    <t>Provedení izolace proti zemní vlhkosti pásy přitavením NAIP na ploše svislé S</t>
  </si>
  <si>
    <t>-1162848353</t>
  </si>
  <si>
    <t>(6+7,6)*2*1 " izolace nádrže</t>
  </si>
  <si>
    <t>62832001</t>
  </si>
  <si>
    <t>pás asfaltový natavitelný oxidovaný tl. 3,5mm typu V60 S35 s vložkou ze skleněné rohože, s jemnozrnným minerálním posypem</t>
  </si>
  <si>
    <t>-1954665137</t>
  </si>
  <si>
    <t>27,2*1,2 'Přepočtené koeficientem množství</t>
  </si>
  <si>
    <t>-2065240085</t>
  </si>
  <si>
    <t>713361121</t>
  </si>
  <si>
    <t>Montáž izolace tepelné těles tvarovkami nebo deskami bez povrchové úpravy deskami z lehčených hmot připevněnými na asfaltový tmel za tepla s vyspárováním a provedením nátěrů těles asfaltovým lakem ALP (izolační materiál ve specifikaci) ploch tvarových je</t>
  </si>
  <si>
    <t>133132041</t>
  </si>
  <si>
    <t>28376442</t>
  </si>
  <si>
    <t>deska z polystyrénu XPS, hrana rovná a strukturovaný povrch tl 80mm</t>
  </si>
  <si>
    <t>-145084519</t>
  </si>
  <si>
    <t>27,2*1,05 'Přepočtené koeficientem množství</t>
  </si>
  <si>
    <t>-432068949</t>
  </si>
  <si>
    <t>767996801</t>
  </si>
  <si>
    <t>Demontáž ostatních zámečnických konstrukcí o hmotnosti jednotlivých dílů rozebráním do 50 kg</t>
  </si>
  <si>
    <t>136713250</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</si>
  <si>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</si>
  <si>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Prvky technologie komor</t>
  </si>
  <si>
    <t>950</t>
  </si>
  <si>
    <t>767996802</t>
  </si>
  <si>
    <t>Demontáž ostatních zámečnických konstrukcí o hmotnosti jednotlivých dílů rozebráním přes 50 do 100 kg</t>
  </si>
  <si>
    <t>-815053775</t>
  </si>
  <si>
    <t>Provozní domek - vnitřní vybavení</t>
  </si>
  <si>
    <t>1200 "dmychadlo, tlakový píst, rozvaděče včetně příslušenství</t>
  </si>
  <si>
    <t>-379373475</t>
  </si>
  <si>
    <t>06 - PS 01 - Strojně technologická část</t>
  </si>
  <si>
    <t xml:space="preserve">    789 - Povrchové úpravy ocelových konstrukcí a technologických zařízení</t>
  </si>
  <si>
    <t>M - Práce a dodávky M</t>
  </si>
  <si>
    <t xml:space="preserve">    35-M - Montáž čerpadel, kompr.a vodoh.zař.</t>
  </si>
  <si>
    <t>852242122R</t>
  </si>
  <si>
    <t>Montáž potrubí z trub nerezových přírubových v otevřeném výkopu, kanálu nebo v šachtě do DN 80</t>
  </si>
  <si>
    <t>-1440142890</t>
  </si>
  <si>
    <t>55261304R</t>
  </si>
  <si>
    <t xml:space="preserve">vodící trubka z ušlechtilé oceli (nerez)  d 33 x 1,5 AISI 316L</t>
  </si>
  <si>
    <t>-955002288</t>
  </si>
  <si>
    <t xml:space="preserve">2*2,8  "posice 11</t>
  </si>
  <si>
    <t xml:space="preserve">4*4,8  "posice 6</t>
  </si>
  <si>
    <t>552532471R</t>
  </si>
  <si>
    <t xml:space="preserve">trouba přírubová    d 35 x 1,5, mater. nerez AISI 316L</t>
  </si>
  <si>
    <t>871572544</t>
  </si>
  <si>
    <t>19 "potrubí d 35 x 1,5, včetně tvarovek,přírub a přírubových spojů, mat.AISI 316L</t>
  </si>
  <si>
    <t>552532362R</t>
  </si>
  <si>
    <t xml:space="preserve">trouba přírubová    d 54 x 2,  mater. nerez AISI 316L</t>
  </si>
  <si>
    <t>-430228561</t>
  </si>
  <si>
    <t>25 "potrubí d 54 x 2, včetně tvarovek,přírub a přírubových spojů</t>
  </si>
  <si>
    <t>552532361R</t>
  </si>
  <si>
    <t xml:space="preserve">trouba přírubová  d 84 x 2,  mater. nerez AISI 316L</t>
  </si>
  <si>
    <t>1495085661</t>
  </si>
  <si>
    <t xml:space="preserve">175  "potrubí d 84 x 2, včetně tvarovek, přírub a přírubových spojů</t>
  </si>
  <si>
    <t>55253237R</t>
  </si>
  <si>
    <t xml:space="preserve">trouba přírubová  d 86 x 3,  mater. nerez AISI 316L</t>
  </si>
  <si>
    <t>-112250633</t>
  </si>
  <si>
    <t>75 "potrubí d 86 x 3, včetně tvarovek, přírub a přírubových spojů</t>
  </si>
  <si>
    <t>852262122R</t>
  </si>
  <si>
    <t>Montáž potrubí z trub přírubových v otevřeném výkopu, kanálu nebo v šachtě DN 100</t>
  </si>
  <si>
    <t>-2015617668</t>
  </si>
  <si>
    <t>55261309R</t>
  </si>
  <si>
    <t xml:space="preserve">trouba přírubová  d 108 x 4,  mater. nerez AISI 316L</t>
  </si>
  <si>
    <t>1163418715</t>
  </si>
  <si>
    <t xml:space="preserve">19  "potrubí d 108 x 4, včetně tvarovek, přírub a přírubových spojů</t>
  </si>
  <si>
    <t>852312122R</t>
  </si>
  <si>
    <t>Montáž potrubí z trub přírubových abnormálních délek, jednotlivě do 1 m v otevřeném výkopu, kanálu nebo v šachtě do DN 150</t>
  </si>
  <si>
    <t>-337270565</t>
  </si>
  <si>
    <t>55253293R</t>
  </si>
  <si>
    <t xml:space="preserve">trouba přírubová  d 131 x 3,  mater. nerez AISI 316L</t>
  </si>
  <si>
    <t>-549528584</t>
  </si>
  <si>
    <t>5 "potrubí d 131 x 3, včetně tvarovek, přírub a přírubových spojů</t>
  </si>
  <si>
    <t>55261308R</t>
  </si>
  <si>
    <t xml:space="preserve">trouba přírubová  d 156 x 3,  mater. nerez AISI 316L</t>
  </si>
  <si>
    <t>-1201845575</t>
  </si>
  <si>
    <t xml:space="preserve">3  "potrubí d 131 x 3, včetně tvarovek, přírub a přírubových spojů</t>
  </si>
  <si>
    <t>852352122R</t>
  </si>
  <si>
    <t>Montáž potrubí z trub přírubových abnormálních délek, v otevřeném výkopu, kanálu nebo v šachtě DN 200</t>
  </si>
  <si>
    <t>1389647139</t>
  </si>
  <si>
    <t>55253308R</t>
  </si>
  <si>
    <t xml:space="preserve">trouba přírubová  d 206 x 3,  mater. nerez AISI 316L</t>
  </si>
  <si>
    <t>66267701</t>
  </si>
  <si>
    <t>20 "potrubí d 206 x 3, včetně tvarovek, přírub a přírubových spojů</t>
  </si>
  <si>
    <t>891211112</t>
  </si>
  <si>
    <t>Montáž armatur na potrubí šoupátek nebo klapek uzavíracích v otevřeném výkopu nebo v šachtách s osazením zemní soupravy (bez poklopů) DN 50</t>
  </si>
  <si>
    <t>-542349919</t>
  </si>
  <si>
    <t>IVR.J912005R</t>
  </si>
  <si>
    <t>Bezpřírubová uzavírací klapka - disk nerez - DN 50;</t>
  </si>
  <si>
    <t>1378195690</t>
  </si>
  <si>
    <t>2 "pos. 32, včetně nerez prodloužení dl.=31mm</t>
  </si>
  <si>
    <t>891211222</t>
  </si>
  <si>
    <t>Montáž vodovodních armatur na potrubí šoupátek nebo klapek uzavíracích v šachtách s ručním kolečkem DN 50</t>
  </si>
  <si>
    <t>-657268511</t>
  </si>
  <si>
    <t>55128087</t>
  </si>
  <si>
    <t>klapka uzavírací bezpřírubová PN 16 T 120°C disk nerez DN 50</t>
  </si>
  <si>
    <t>-1029887280</t>
  </si>
  <si>
    <t>891241222</t>
  </si>
  <si>
    <t>Montáž vodovodních armatur na potrubí šoupátek nebo klapek uzavíracích v šachtách s ručním kolečkem DN 80</t>
  </si>
  <si>
    <t>-1636385039</t>
  </si>
  <si>
    <t>55128089</t>
  </si>
  <si>
    <t>klapka uzavírací bezpřírubová PN 16 T 120°C disk nerez DN 80</t>
  </si>
  <si>
    <t>-1517220363</t>
  </si>
  <si>
    <t>891242122</t>
  </si>
  <si>
    <t>Montáž kanalizačních armatur na potrubí šoupátek v otevřeném výkopu nebo v šachtách s osazením zemní soupravy (bez poklopů) DN 80</t>
  </si>
  <si>
    <t>-216512875</t>
  </si>
  <si>
    <t xml:space="preserve">2  "šoupě pos. - 26+27</t>
  </si>
  <si>
    <t xml:space="preserve">2  "šoupě posice - 28</t>
  </si>
  <si>
    <t>AVK.3680.1</t>
  </si>
  <si>
    <t>AVK nožové šoupě 3.6, nestoupavé vřeteno, DN 80</t>
  </si>
  <si>
    <t>1103875238</t>
  </si>
  <si>
    <t xml:space="preserve">2  "Nožové šoupě kapotované, s el. servopohonem ZPA, vč. nerez prodloužení dl.=275mm</t>
  </si>
  <si>
    <t>42221503R</t>
  </si>
  <si>
    <t>šoupě nožové s nestoupavým vřetenem oboustranně těsnicí DN 80</t>
  </si>
  <si>
    <t>937027610</t>
  </si>
  <si>
    <t>2 "Nožové šoupě kapotované s ručním ovládáním, vč. nerez prodloužení dl.=194mm</t>
  </si>
  <si>
    <t>891242222</t>
  </si>
  <si>
    <t>Montáž kanalizačních armatur na potrubí šoupátek uzavíracích v šachtách s ručním kolečkem DN 80</t>
  </si>
  <si>
    <t>-1416300334</t>
  </si>
  <si>
    <t>42221502R</t>
  </si>
  <si>
    <t>1761536617</t>
  </si>
  <si>
    <t>4 "Nožové šoupě kapotované, vč. nerez prdloužení dl.=750mm, ruční kolečko</t>
  </si>
  <si>
    <t>891245321</t>
  </si>
  <si>
    <t>Montáž armatur na potrubí zpětných klapek DN 80</t>
  </si>
  <si>
    <t>-1835410183</t>
  </si>
  <si>
    <t>42284406R</t>
  </si>
  <si>
    <t xml:space="preserve">klapka zpětná samočinná kulová   DN 80</t>
  </si>
  <si>
    <t>1556328511</t>
  </si>
  <si>
    <t>3 "posice 35</t>
  </si>
  <si>
    <t>28612153</t>
  </si>
  <si>
    <t>hadice z měkčeného PVC se spirálou z tvrzeného PVC DN 80</t>
  </si>
  <si>
    <t>888396174</t>
  </si>
  <si>
    <t>2*3,5 "pos. 39</t>
  </si>
  <si>
    <t>55261305</t>
  </si>
  <si>
    <t>trubka z ušlechtilé oceli (nerez) lisovací spoj dl 6m DN 40</t>
  </si>
  <si>
    <t>-943403603</t>
  </si>
  <si>
    <t>55261306</t>
  </si>
  <si>
    <t>trubka z ušlechtilé oceli (nerez) lisovací spoj dl 6m DN 50</t>
  </si>
  <si>
    <t>-1794051411</t>
  </si>
  <si>
    <t>55261307</t>
  </si>
  <si>
    <t>trubka z ušlechtilé oceli (nerez) lisovací spoj dl 6m DN 65</t>
  </si>
  <si>
    <t>-1546112538</t>
  </si>
  <si>
    <t>891312222</t>
  </si>
  <si>
    <t>Montáž kanalizačních armatur na potrubí šoupátek uzavíracích v šachtách s ručním kolečkem DN 150</t>
  </si>
  <si>
    <t>1944643081</t>
  </si>
  <si>
    <t>42221506R</t>
  </si>
  <si>
    <t>šoupě nožové s nestoupavým vřetenem oboustranně těsnicí DN 150</t>
  </si>
  <si>
    <t>-113185797</t>
  </si>
  <si>
    <t xml:space="preserve">4  "Nožové šoupě kapotované, vč. nerez prodloužení dl.=1170mm, ruční kolečko </t>
  </si>
  <si>
    <t>891352222</t>
  </si>
  <si>
    <t>Montáž kanalizačních armatur na potrubí šoupátek uzavíracích v šachtách s ručním kolečkem DN 200</t>
  </si>
  <si>
    <t>102746611</t>
  </si>
  <si>
    <t>42221507R</t>
  </si>
  <si>
    <t>šoupě nožové s nestoupavým vřetenem oboustranně těsnicí DN 200</t>
  </si>
  <si>
    <t>-2046191098</t>
  </si>
  <si>
    <t>5 "Nožové šoupě kapotované, vč. nerez prodloužení dl.=1640mm, ruční kolečko</t>
  </si>
  <si>
    <t>899911112</t>
  </si>
  <si>
    <t>Osazení ocelových součástí závěsných a úložných pro potrubí na mostech, konstrukcích apod. hmotnosti jednotlivě přes 5 do 10 kg</t>
  </si>
  <si>
    <t>1645920770</t>
  </si>
  <si>
    <t xml:space="preserve">Poznámka k souboru cen:_x000d_
1. V cenách nejsou započteny náklady na dodání ocelových součástí; dodání ocelových součástí se oceňuje ve specifikaci. Ztratné lze dohodnout ve výši 1 %._x000d_
</t>
  </si>
  <si>
    <t xml:space="preserve">240  " nerez profilový materiál na uložení potrubí, vč. dodávky</t>
  </si>
  <si>
    <t>953961112</t>
  </si>
  <si>
    <t>Kotvy chemické s vyvrtáním otvoru do betonu, železobetonu nebo tvrdého kamene tmel, velikost M 10, hloubka 160 mm</t>
  </si>
  <si>
    <t>768101184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</si>
  <si>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</si>
  <si>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789</t>
  </si>
  <si>
    <t>Povrchové úpravy ocelových konstrukcí a technologických zařízení</t>
  </si>
  <si>
    <t>789121260</t>
  </si>
  <si>
    <t xml:space="preserve">Ošetření povrchů a značení ocelových konstrukcí </t>
  </si>
  <si>
    <t>315952729</t>
  </si>
  <si>
    <t>Práce a dodávky M</t>
  </si>
  <si>
    <t>35-M</t>
  </si>
  <si>
    <t>Montáž čerpadel, kompr.a vodoh.zař.</t>
  </si>
  <si>
    <t>D.21.01</t>
  </si>
  <si>
    <t>Samočistící česle s integrovaným lisem SČČLS , Q=30l/s</t>
  </si>
  <si>
    <t>2134383672</t>
  </si>
  <si>
    <t>D.21.02</t>
  </si>
  <si>
    <t>Vystrojení lapáku písku LPV 800</t>
  </si>
  <si>
    <t>-941549597</t>
  </si>
  <si>
    <t>D.21.03</t>
  </si>
  <si>
    <t xml:space="preserve">Separátor písku SP 250-5  - nerez 1.4301</t>
  </si>
  <si>
    <t>-830091369</t>
  </si>
  <si>
    <t>D.21.04</t>
  </si>
  <si>
    <t>Ruční česle ČR 600x1950x15/60°</t>
  </si>
  <si>
    <t>1005460716</t>
  </si>
  <si>
    <t>D.21.05</t>
  </si>
  <si>
    <t>Čerpadlo vratného kalu B0BQ-R01+BKBA4-GSEQ+NW1A20-10-0,75kW</t>
  </si>
  <si>
    <t>1265205982</t>
  </si>
  <si>
    <t>D.21.07</t>
  </si>
  <si>
    <t>Čerpadlo vratného kalu ,ponorné, Q=3,8l/s, h=3,6m</t>
  </si>
  <si>
    <t>1376184967</t>
  </si>
  <si>
    <t>D.21.08</t>
  </si>
  <si>
    <t>Čerpadlo vnitřní cirkulaceB0BQ-R01+BKBA4-GSEQ+NW1A20-10-0,75kW</t>
  </si>
  <si>
    <t>-406609719</t>
  </si>
  <si>
    <t>D.21.10</t>
  </si>
  <si>
    <t>Čerpadlo plovoucích nečistot B0BQ-T01+BKBA4-GSEQ+NW1A20-10-0,75kW</t>
  </si>
  <si>
    <t>-1199533404</t>
  </si>
  <si>
    <t>2 " 1x skladová rezerva</t>
  </si>
  <si>
    <t>D.21.13</t>
  </si>
  <si>
    <t xml:space="preserve">Dmychadlový agregát 3D18B-080K,  Q=176,4m3/h</t>
  </si>
  <si>
    <t>1108767474</t>
  </si>
  <si>
    <t>D.21.14</t>
  </si>
  <si>
    <t xml:space="preserve">Dmychdlový agregát 3D19S-051K,  Q=70m3/h</t>
  </si>
  <si>
    <t>2027690106</t>
  </si>
  <si>
    <t>Poznámka k položce:_x000d_
1 čerpadlo jako rezerva</t>
  </si>
  <si>
    <t>D.21.16</t>
  </si>
  <si>
    <t>Jemnobublinná aerace pro aktivační nádrže</t>
  </si>
  <si>
    <t>-1687362219</t>
  </si>
  <si>
    <t>D.21.17</t>
  </si>
  <si>
    <t>Provzdušnění uskladňovací nádrže kalu</t>
  </si>
  <si>
    <t>-733021876</t>
  </si>
  <si>
    <t>D.21.18</t>
  </si>
  <si>
    <t>Ponorné míchadlo TR 36.95-6/8 S17, vrtule d=250mm</t>
  </si>
  <si>
    <t>1648819196</t>
  </si>
  <si>
    <t>D.21.21</t>
  </si>
  <si>
    <t>Vystrojení typové dosazovací nádrže 4,8, včetně odtahu přebytečného kalu</t>
  </si>
  <si>
    <t>1478273295</t>
  </si>
  <si>
    <t>D.21.23</t>
  </si>
  <si>
    <t>Dávkovací stanice na síran železitý, 2 l/h</t>
  </si>
  <si>
    <t>1823974416</t>
  </si>
  <si>
    <t>D.21.19</t>
  </si>
  <si>
    <t>Mobilní vrátek (přenosný jeřáb s ručním ovládáním), materiál:nerez - komplet</t>
  </si>
  <si>
    <t>-1215038504</t>
  </si>
  <si>
    <t>D.21.20</t>
  </si>
  <si>
    <t xml:space="preserve">Kapsa pro osazení mobilního vrátku </t>
  </si>
  <si>
    <t>-2129876421</t>
  </si>
  <si>
    <t>350210030</t>
  </si>
  <si>
    <t>Montáž a spuštění do provozu</t>
  </si>
  <si>
    <t>-433604668</t>
  </si>
  <si>
    <t>350210031</t>
  </si>
  <si>
    <t>Revize</t>
  </si>
  <si>
    <t>-921180184</t>
  </si>
  <si>
    <t>08 - VRN</t>
  </si>
  <si>
    <t>D1 - Vedlejší rozpočtové náklady / viz Technické podmínky VaK MB /</t>
  </si>
  <si>
    <t>D1</t>
  </si>
  <si>
    <t>Vedlejší rozpočtové náklady / viz Technické podmínky VaK MB /</t>
  </si>
  <si>
    <t>VaK MB, a.s.-TP 1.1</t>
  </si>
  <si>
    <t>Zařízení staveniště, provozní vlivy</t>
  </si>
  <si>
    <t>1323762749</t>
  </si>
  <si>
    <t>VaK MB, a.s.-TP 1.10</t>
  </si>
  <si>
    <t>Další doplňující průzkumy - geotechnický dohled, ověření základové spáry</t>
  </si>
  <si>
    <t>2126096652</t>
  </si>
  <si>
    <t>VaK MB, a.s.-TP 1.11</t>
  </si>
  <si>
    <t>Pasportizace stávajících objektů – inventarizační prohlídky</t>
  </si>
  <si>
    <t>600638553</t>
  </si>
  <si>
    <t>VaK MB, a.s.-TP 1.12</t>
  </si>
  <si>
    <t>Vytyčení podzemních zařízení, rizika a zvláštní opatření</t>
  </si>
  <si>
    <t>-1360053663</t>
  </si>
  <si>
    <t>VaK MB, a.s.-TP 1.13</t>
  </si>
  <si>
    <t>Zaškolení pracovníků provozovatele/objednatele</t>
  </si>
  <si>
    <t>-1475966625</t>
  </si>
  <si>
    <t>VaK MB, a.s.-TP 1.14</t>
  </si>
  <si>
    <t>Vytyčení stavby, ochrana geodetických bodů před poškozením</t>
  </si>
  <si>
    <t>-2121875444</t>
  </si>
  <si>
    <t>VaK MB, a.s.-TP 1.15</t>
  </si>
  <si>
    <t>Zajištění a osvětlení výkopů a překopů</t>
  </si>
  <si>
    <t>-1756601834</t>
  </si>
  <si>
    <t>VaK MB, a.s.-TP 1.16</t>
  </si>
  <si>
    <t>Havarijní plán</t>
  </si>
  <si>
    <t>1408643445</t>
  </si>
  <si>
    <t>VaK MB, a.s.-TP 1.17</t>
  </si>
  <si>
    <t>Zvláštní požadavky na zhotovení</t>
  </si>
  <si>
    <t>2092315996</t>
  </si>
  <si>
    <t>VaK MB, a.s.-TP 1.2</t>
  </si>
  <si>
    <t>Skládkovné</t>
  </si>
  <si>
    <t>-289994235</t>
  </si>
  <si>
    <t>VaK MB, a.s.-TP 1.3</t>
  </si>
  <si>
    <t>Fotodokumentace</t>
  </si>
  <si>
    <t>2097248784</t>
  </si>
  <si>
    <t>VaK MB, a.s.-TP 1.5</t>
  </si>
  <si>
    <t>Realizační dokumentace stavby včetně projednání a kontroly na stavbě</t>
  </si>
  <si>
    <t>859162599</t>
  </si>
  <si>
    <t>VaK MB, a.s.-TP 1.6</t>
  </si>
  <si>
    <t>Plán bezpečnosti a ochrany zdraví při práci (BOZP),dodavatel zajistí součinnost při sestavení a aktualizaci plánu</t>
  </si>
  <si>
    <t>-1499534021</t>
  </si>
  <si>
    <t>041403000</t>
  </si>
  <si>
    <t>Koordinátor BOZP na staveništi -zajistí objednatel</t>
  </si>
  <si>
    <t>1024</t>
  </si>
  <si>
    <t>-1752677183</t>
  </si>
  <si>
    <t>VaK MB, a.s.-TP 1.8</t>
  </si>
  <si>
    <t>Doklady požadované k předání a převzetí díla</t>
  </si>
  <si>
    <t>-1616215359</t>
  </si>
  <si>
    <t>VaK MB, a.s.-TP 1.9</t>
  </si>
  <si>
    <t>Dokumentace skutečného provedení stavby a dokumentace geodetického zaměření stavby</t>
  </si>
  <si>
    <t>576145105</t>
  </si>
  <si>
    <t>VaK MB, a.s.</t>
  </si>
  <si>
    <t>Náhrady ušlé produkce uživatelům pozemků dotčených stavbou</t>
  </si>
  <si>
    <t>-154041362</t>
  </si>
  <si>
    <t>VaK MB, a.s. TP 2.1</t>
  </si>
  <si>
    <t>Individuální a garanční zkoušky, revize, hutnící zkoušky</t>
  </si>
  <si>
    <t>922521483</t>
  </si>
  <si>
    <t>043002000</t>
  </si>
  <si>
    <t>Zkoušky a ostatní měření - měření krycí vrstvy výztuže profometrem</t>
  </si>
  <si>
    <t>-526310646</t>
  </si>
  <si>
    <t>Vak MB, a.s. D2</t>
  </si>
  <si>
    <t>DIO - zajištění na místních komunikacích</t>
  </si>
  <si>
    <t>1277186811</t>
  </si>
  <si>
    <t>0910003031</t>
  </si>
  <si>
    <t>Provozní řád ČOV pro zkušební provoz</t>
  </si>
  <si>
    <t>770105690</t>
  </si>
  <si>
    <t>091003010</t>
  </si>
  <si>
    <t>Propagace a publicita stavby</t>
  </si>
  <si>
    <t>Kč</t>
  </si>
  <si>
    <t>980329769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</si>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</sst>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969696"/>
      <name val="Arial CE"/>
    </font>
    <font>
      <sz val="8"/>
      <color rgb="FF000000"/>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2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18"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right" vertical="center"/>
    </xf>
    <xf numFmtId="4" fontId="18" fillId="0" borderId="0" xfId="0" applyNumberFormat="1" applyFont="1" applyAlignment="1">
      <alignment vertical="center"/>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center" vertical="center"/>
    </xf>
    <xf numFmtId="0" fontId="3" fillId="4" borderId="8" xfId="0" applyFont="1" applyFill="1" applyBorder="1" applyAlignment="1">
      <alignment horizontal="left" vertical="center"/>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vertical="center"/>
    </xf>
    <xf numFmtId="165" fontId="0" fillId="0" borderId="0" xfId="0" applyNumberFormat="1" applyFont="1" applyAlignment="1">
      <alignment horizontal="left" vertical="center"/>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3"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2"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4" fillId="0" borderId="0" xfId="0" applyFont="1" applyAlignment="1">
      <alignment horizontal="left" vertical="center"/>
    </xf>
    <xf numFmtId="4" fontId="28" fillId="0" borderId="0" xfId="0" applyNumberFormat="1" applyFont="1" applyAlignment="1">
      <alignment horizontal="right" vertical="center"/>
    </xf>
    <xf numFmtId="0" fontId="5" fillId="0" borderId="4" xfId="0" applyFont="1" applyBorder="1" applyAlignment="1">
      <alignment vertical="center"/>
    </xf>
    <xf numFmtId="0" fontId="30" fillId="0" borderId="0" xfId="0" applyFont="1" applyAlignment="1">
      <alignment horizontal="left" vertical="center" wrapText="1"/>
    </xf>
    <xf numFmtId="4" fontId="7" fillId="0" borderId="0" xfId="0" applyNumberFormat="1" applyFont="1" applyAlignment="1">
      <alignment vertical="center"/>
    </xf>
    <xf numFmtId="0" fontId="5" fillId="0" borderId="0" xfId="0" applyFont="1" applyAlignment="1">
      <alignment horizontal="center" vertical="center"/>
    </xf>
    <xf numFmtId="4" fontId="31" fillId="0" borderId="15"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0" fillId="0" borderId="0" xfId="0" applyProtection="1">
      <protection locked="0"/>
    </xf>
    <xf numFmtId="0" fontId="32" fillId="0" borderId="0" xfId="0" applyFont="1" applyAlignment="1">
      <alignment horizontal="left" vertical="center"/>
    </xf>
    <xf numFmtId="0" fontId="0" fillId="0" borderId="3" xfId="0" applyBorder="1" applyProtection="1">
      <protection locked="0"/>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7" xfId="0" applyFont="1" applyFill="1" applyBorder="1" applyAlignment="1">
      <alignment horizontal="left" vertical="center"/>
    </xf>
    <xf numFmtId="0" fontId="3" fillId="5" borderId="8" xfId="0" applyFont="1" applyFill="1" applyBorder="1" applyAlignment="1">
      <alignment horizontal="right" vertical="center"/>
    </xf>
    <xf numFmtId="0" fontId="3"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3"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2" fillId="5" borderId="0" xfId="0" applyFont="1" applyFill="1" applyAlignment="1">
      <alignment horizontal="left" vertical="center"/>
    </xf>
    <xf numFmtId="0" fontId="0" fillId="5" borderId="0" xfId="0" applyFont="1" applyFill="1" applyAlignment="1" applyProtection="1">
      <alignment vertical="center"/>
      <protection locked="0"/>
    </xf>
    <xf numFmtId="0" fontId="22" fillId="5" borderId="0" xfId="0" applyFont="1" applyFill="1" applyAlignment="1">
      <alignment horizontal="right" vertical="center"/>
    </xf>
    <xf numFmtId="0" fontId="33"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8" xfId="0" applyFont="1" applyFill="1" applyBorder="1" applyAlignment="1" applyProtection="1">
      <alignment horizontal="center" vertical="center" wrapText="1"/>
      <protection locked="0"/>
    </xf>
    <xf numFmtId="0" fontId="22" fillId="5" borderId="19" xfId="0" applyFont="1" applyFill="1" applyBorder="1" applyAlignment="1">
      <alignment horizontal="center" vertical="center" wrapText="1"/>
    </xf>
    <xf numFmtId="4" fontId="24" fillId="0" borderId="0" xfId="0" applyNumberFormat="1" applyFont="1" applyAlignment="1"/>
    <xf numFmtId="166" fontId="34" fillId="0" borderId="13" xfId="0" applyNumberFormat="1" applyFont="1" applyBorder="1" applyAlignment="1"/>
    <xf numFmtId="166" fontId="34" fillId="0" borderId="14" xfId="0" applyNumberFormat="1" applyFont="1" applyBorder="1" applyAlignment="1"/>
    <xf numFmtId="4" fontId="20"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0" fillId="0" borderId="23" xfId="0" applyFont="1" applyBorder="1" applyAlignment="1" applyProtection="1">
      <alignment horizontal="center" vertical="center"/>
      <protection locked="0"/>
    </xf>
    <xf numFmtId="49" fontId="0" fillId="0" borderId="23" xfId="0" applyNumberFormat="1" applyFont="1" applyBorder="1" applyAlignment="1" applyProtection="1">
      <alignment horizontal="left" vertical="center" wrapText="1"/>
      <protection locked="0"/>
    </xf>
    <xf numFmtId="0" fontId="0" fillId="0" borderId="23" xfId="0" applyFont="1" applyBorder="1" applyAlignment="1" applyProtection="1">
      <alignment horizontal="left" vertical="center" wrapText="1"/>
      <protection locked="0"/>
    </xf>
    <xf numFmtId="0" fontId="0" fillId="0" borderId="23" xfId="0" applyFont="1" applyBorder="1" applyAlignment="1" applyProtection="1">
      <alignment horizontal="center" vertical="center" wrapText="1"/>
      <protection locked="0"/>
    </xf>
    <xf numFmtId="167" fontId="0" fillId="0" borderId="23" xfId="0" applyNumberFormat="1" applyFont="1" applyBorder="1" applyAlignment="1" applyProtection="1">
      <alignment vertical="center"/>
      <protection locked="0"/>
    </xf>
    <xf numFmtId="4" fontId="0" fillId="3"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protection locked="0"/>
    </xf>
    <xf numFmtId="0" fontId="1" fillId="3" borderId="15"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6" xfId="0" applyNumberFormat="1" applyFont="1" applyBorder="1" applyAlignment="1">
      <alignmen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9" fillId="0" borderId="0" xfId="0" applyFont="1" applyAlignment="1">
      <alignment horizontal="lef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167" fontId="0" fillId="3" borderId="23" xfId="0" applyNumberFormat="1" applyFont="1" applyFill="1" applyBorder="1" applyAlignment="1" applyProtection="1">
      <alignment vertical="center"/>
      <protection locked="0"/>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9" fillId="0" borderId="22"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1" fillId="3" borderId="20" xfId="0" applyFont="1" applyFill="1" applyBorder="1" applyAlignment="1" applyProtection="1">
      <alignment horizontal="left" vertical="center"/>
      <protection locked="0"/>
    </xf>
    <xf numFmtId="0" fontId="1" fillId="0" borderId="21" xfId="0" applyFont="1" applyBorder="1" applyAlignment="1">
      <alignment horizontal="center" vertical="center"/>
    </xf>
    <xf numFmtId="166" fontId="1" fillId="0" borderId="21" xfId="0" applyNumberFormat="1" applyFont="1" applyBorder="1" applyAlignment="1">
      <alignment vertical="center"/>
    </xf>
    <xf numFmtId="166" fontId="1"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s="18" t="s">
        <v>6</v>
      </c>
      <c r="BS2" s="19" t="s">
        <v>7</v>
      </c>
      <c r="BT2" s="19" t="s">
        <v>8</v>
      </c>
    </row>
    <row r="3"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ht="24.96" customHeight="1">
      <c r="B4" s="22"/>
      <c r="D4" s="23" t="s">
        <v>10</v>
      </c>
      <c r="AR4" s="22"/>
      <c r="AS4" s="24" t="s">
        <v>11</v>
      </c>
      <c r="BE4" s="25" t="s">
        <v>12</v>
      </c>
      <c r="BS4" s="19" t="s">
        <v>13</v>
      </c>
    </row>
    <row r="5" ht="12" customHeight="1">
      <c r="B5" s="22"/>
      <c r="D5" s="26" t="s">
        <v>14</v>
      </c>
      <c r="K5" s="19" t="s">
        <v>15</v>
      </c>
      <c r="AR5" s="22"/>
      <c r="BE5" s="27" t="s">
        <v>16</v>
      </c>
      <c r="BS5" s="19" t="s">
        <v>7</v>
      </c>
    </row>
    <row r="6" ht="36.96" customHeight="1">
      <c r="B6" s="22"/>
      <c r="D6" s="28" t="s">
        <v>17</v>
      </c>
      <c r="K6" s="29" t="s">
        <v>18</v>
      </c>
      <c r="AR6" s="22"/>
      <c r="BE6" s="30"/>
      <c r="BS6" s="19" t="s">
        <v>7</v>
      </c>
    </row>
    <row r="7" ht="12" customHeight="1">
      <c r="B7" s="22"/>
      <c r="D7" s="31" t="s">
        <v>19</v>
      </c>
      <c r="K7" s="19" t="s">
        <v>3</v>
      </c>
      <c r="AK7" s="31" t="s">
        <v>20</v>
      </c>
      <c r="AN7" s="19" t="s">
        <v>3</v>
      </c>
      <c r="AR7" s="22"/>
      <c r="BE7" s="30"/>
      <c r="BS7" s="19" t="s">
        <v>7</v>
      </c>
    </row>
    <row r="8" ht="12" customHeight="1">
      <c r="B8" s="22"/>
      <c r="D8" s="31" t="s">
        <v>21</v>
      </c>
      <c r="K8" s="19" t="s">
        <v>22</v>
      </c>
      <c r="AK8" s="31" t="s">
        <v>23</v>
      </c>
      <c r="AN8" s="32" t="s">
        <v>24</v>
      </c>
      <c r="AR8" s="22"/>
      <c r="BE8" s="30"/>
      <c r="BS8" s="19" t="s">
        <v>7</v>
      </c>
    </row>
    <row r="9" ht="14.4" customHeight="1">
      <c r="B9" s="22"/>
      <c r="AR9" s="22"/>
      <c r="BE9" s="30"/>
      <c r="BS9" s="19" t="s">
        <v>7</v>
      </c>
    </row>
    <row r="10" ht="12" customHeight="1">
      <c r="B10" s="22"/>
      <c r="D10" s="31" t="s">
        <v>25</v>
      </c>
      <c r="AK10" s="31" t="s">
        <v>26</v>
      </c>
      <c r="AN10" s="19" t="s">
        <v>3</v>
      </c>
      <c r="AR10" s="22"/>
      <c r="BE10" s="30"/>
      <c r="BS10" s="19" t="s">
        <v>7</v>
      </c>
    </row>
    <row r="11" ht="18.48" customHeight="1">
      <c r="B11" s="22"/>
      <c r="E11" s="19" t="s">
        <v>27</v>
      </c>
      <c r="AK11" s="31" t="s">
        <v>28</v>
      </c>
      <c r="AN11" s="19" t="s">
        <v>3</v>
      </c>
      <c r="AR11" s="22"/>
      <c r="BE11" s="30"/>
      <c r="BS11" s="19" t="s">
        <v>7</v>
      </c>
    </row>
    <row r="12" ht="6.96" customHeight="1">
      <c r="B12" s="22"/>
      <c r="AR12" s="22"/>
      <c r="BE12" s="30"/>
      <c r="BS12" s="19" t="s">
        <v>7</v>
      </c>
    </row>
    <row r="13" ht="12" customHeight="1">
      <c r="B13" s="22"/>
      <c r="D13" s="31" t="s">
        <v>29</v>
      </c>
      <c r="AK13" s="31" t="s">
        <v>26</v>
      </c>
      <c r="AN13" s="33" t="s">
        <v>30</v>
      </c>
      <c r="AR13" s="22"/>
      <c r="BE13" s="30"/>
      <c r="BS13" s="19" t="s">
        <v>7</v>
      </c>
    </row>
    <row r="14">
      <c r="B14" s="22"/>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N14" s="33" t="s">
        <v>30</v>
      </c>
      <c r="AR14" s="22"/>
      <c r="BE14" s="30"/>
      <c r="BS14" s="19" t="s">
        <v>7</v>
      </c>
    </row>
    <row r="15" ht="6.96" customHeight="1">
      <c r="B15" s="22"/>
      <c r="AR15" s="22"/>
      <c r="BE15" s="30"/>
      <c r="BS15" s="19" t="s">
        <v>4</v>
      </c>
    </row>
    <row r="16" ht="12" customHeight="1">
      <c r="B16" s="22"/>
      <c r="D16" s="31" t="s">
        <v>31</v>
      </c>
      <c r="AK16" s="31" t="s">
        <v>26</v>
      </c>
      <c r="AN16" s="19" t="s">
        <v>3</v>
      </c>
      <c r="AR16" s="22"/>
      <c r="BE16" s="30"/>
      <c r="BS16" s="19" t="s">
        <v>4</v>
      </c>
    </row>
    <row r="17" ht="18.48" customHeight="1">
      <c r="B17" s="22"/>
      <c r="E17" s="19" t="s">
        <v>32</v>
      </c>
      <c r="AK17" s="31" t="s">
        <v>28</v>
      </c>
      <c r="AN17" s="19" t="s">
        <v>3</v>
      </c>
      <c r="AR17" s="22"/>
      <c r="BE17" s="30"/>
      <c r="BS17" s="19" t="s">
        <v>33</v>
      </c>
    </row>
    <row r="18" ht="6.96" customHeight="1">
      <c r="B18" s="22"/>
      <c r="AR18" s="22"/>
      <c r="BE18" s="30"/>
      <c r="BS18" s="19" t="s">
        <v>7</v>
      </c>
    </row>
    <row r="19" ht="12" customHeight="1">
      <c r="B19" s="22"/>
      <c r="D19" s="31" t="s">
        <v>34</v>
      </c>
      <c r="AK19" s="31" t="s">
        <v>26</v>
      </c>
      <c r="AN19" s="19" t="s">
        <v>3</v>
      </c>
      <c r="AR19" s="22"/>
      <c r="BE19" s="30"/>
      <c r="BS19" s="19" t="s">
        <v>7</v>
      </c>
    </row>
    <row r="20" ht="18.48" customHeight="1">
      <c r="B20" s="22"/>
      <c r="E20" s="19" t="s">
        <v>35</v>
      </c>
      <c r="AK20" s="31" t="s">
        <v>28</v>
      </c>
      <c r="AN20" s="19" t="s">
        <v>3</v>
      </c>
      <c r="AR20" s="22"/>
      <c r="BE20" s="30"/>
      <c r="BS20" s="19" t="s">
        <v>4</v>
      </c>
    </row>
    <row r="21" ht="6.96" customHeight="1">
      <c r="B21" s="22"/>
      <c r="AR21" s="22"/>
      <c r="BE21" s="30"/>
    </row>
    <row r="22" ht="12" customHeight="1">
      <c r="B22" s="22"/>
      <c r="D22" s="31" t="s">
        <v>36</v>
      </c>
      <c r="AR22" s="22"/>
      <c r="BE22" s="30"/>
    </row>
    <row r="23" ht="45" customHeight="1">
      <c r="B23" s="22"/>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R23" s="22"/>
      <c r="BE23" s="30"/>
    </row>
    <row r="24" ht="6.96" customHeight="1">
      <c r="B24" s="22"/>
      <c r="AR24" s="22"/>
      <c r="BE24" s="30"/>
    </row>
    <row r="25" ht="6.96" customHeight="1">
      <c r="B25" s="22"/>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R25" s="22"/>
      <c r="BE25" s="30"/>
    </row>
    <row r="26" s="1" customFormat="1" ht="25.92" customHeight="1">
      <c r="B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R26" s="37"/>
      <c r="BE26" s="30"/>
    </row>
    <row r="27" s="1" customFormat="1" ht="6.96" customHeight="1">
      <c r="B27" s="37"/>
      <c r="AR27" s="37"/>
      <c r="BE27" s="30"/>
    </row>
    <row r="28" s="1" customFormat="1">
      <c r="B28" s="37"/>
      <c r="L28" s="41" t="s">
        <v>39</v>
      </c>
      <c r="M28" s="41"/>
      <c r="N28" s="41"/>
      <c r="O28" s="41"/>
      <c r="P28" s="41"/>
      <c r="W28" s="41" t="s">
        <v>40</v>
      </c>
      <c r="X28" s="41"/>
      <c r="Y28" s="41"/>
      <c r="Z28" s="41"/>
      <c r="AA28" s="41"/>
      <c r="AB28" s="41"/>
      <c r="AC28" s="41"/>
      <c r="AD28" s="41"/>
      <c r="AE28" s="41"/>
      <c r="AK28" s="41" t="s">
        <v>41</v>
      </c>
      <c r="AL28" s="41"/>
      <c r="AM28" s="41"/>
      <c r="AN28" s="41"/>
      <c r="AO28" s="41"/>
      <c r="AR28" s="37"/>
      <c r="BE28" s="30"/>
    </row>
    <row r="29" s="2" customFormat="1" ht="14.4" customHeight="1">
      <c r="B29" s="42"/>
      <c r="D29" s="31" t="s">
        <v>42</v>
      </c>
      <c r="F29" s="31" t="s">
        <v>43</v>
      </c>
      <c r="L29" s="43">
        <v>0.20999999999999999</v>
      </c>
      <c r="M29" s="2"/>
      <c r="N29" s="2"/>
      <c r="O29" s="2"/>
      <c r="P29" s="2"/>
      <c r="W29" s="44">
        <f>ROUND(AZ54, 2)</f>
        <v>0</v>
      </c>
      <c r="X29" s="2"/>
      <c r="Y29" s="2"/>
      <c r="Z29" s="2"/>
      <c r="AA29" s="2"/>
      <c r="AB29" s="2"/>
      <c r="AC29" s="2"/>
      <c r="AD29" s="2"/>
      <c r="AE29" s="2"/>
      <c r="AK29" s="44">
        <f>ROUND(AV54, 2)</f>
        <v>0</v>
      </c>
      <c r="AL29" s="2"/>
      <c r="AM29" s="2"/>
      <c r="AN29" s="2"/>
      <c r="AO29" s="2"/>
      <c r="AR29" s="42"/>
      <c r="BE29" s="30"/>
    </row>
    <row r="30" s="2" customFormat="1" ht="14.4" customHeight="1">
      <c r="B30" s="42"/>
      <c r="F30" s="31" t="s">
        <v>44</v>
      </c>
      <c r="L30" s="43">
        <v>0.14999999999999999</v>
      </c>
      <c r="M30" s="2"/>
      <c r="N30" s="2"/>
      <c r="O30" s="2"/>
      <c r="P30" s="2"/>
      <c r="W30" s="44">
        <f>ROUND(BA54, 2)</f>
        <v>0</v>
      </c>
      <c r="X30" s="2"/>
      <c r="Y30" s="2"/>
      <c r="Z30" s="2"/>
      <c r="AA30" s="2"/>
      <c r="AB30" s="2"/>
      <c r="AC30" s="2"/>
      <c r="AD30" s="2"/>
      <c r="AE30" s="2"/>
      <c r="AK30" s="44">
        <f>ROUND(AW54, 2)</f>
        <v>0</v>
      </c>
      <c r="AL30" s="2"/>
      <c r="AM30" s="2"/>
      <c r="AN30" s="2"/>
      <c r="AO30" s="2"/>
      <c r="AR30" s="42"/>
      <c r="BE30" s="30"/>
    </row>
    <row r="31" hidden="1" s="2" customFormat="1" ht="14.4" customHeight="1">
      <c r="B31" s="42"/>
      <c r="F31" s="31" t="s">
        <v>45</v>
      </c>
      <c r="L31" s="43">
        <v>0.20999999999999999</v>
      </c>
      <c r="M31" s="2"/>
      <c r="N31" s="2"/>
      <c r="O31" s="2"/>
      <c r="P31" s="2"/>
      <c r="W31" s="44">
        <f>ROUND(BB54, 2)</f>
        <v>0</v>
      </c>
      <c r="X31" s="2"/>
      <c r="Y31" s="2"/>
      <c r="Z31" s="2"/>
      <c r="AA31" s="2"/>
      <c r="AB31" s="2"/>
      <c r="AC31" s="2"/>
      <c r="AD31" s="2"/>
      <c r="AE31" s="2"/>
      <c r="AK31" s="44">
        <v>0</v>
      </c>
      <c r="AL31" s="2"/>
      <c r="AM31" s="2"/>
      <c r="AN31" s="2"/>
      <c r="AO31" s="2"/>
      <c r="AR31" s="42"/>
      <c r="BE31" s="30"/>
    </row>
    <row r="32" hidden="1" s="2" customFormat="1" ht="14.4" customHeight="1">
      <c r="B32" s="42"/>
      <c r="F32" s="31" t="s">
        <v>46</v>
      </c>
      <c r="L32" s="43">
        <v>0.14999999999999999</v>
      </c>
      <c r="M32" s="2"/>
      <c r="N32" s="2"/>
      <c r="O32" s="2"/>
      <c r="P32" s="2"/>
      <c r="W32" s="44">
        <f>ROUND(BC54, 2)</f>
        <v>0</v>
      </c>
      <c r="X32" s="2"/>
      <c r="Y32" s="2"/>
      <c r="Z32" s="2"/>
      <c r="AA32" s="2"/>
      <c r="AB32" s="2"/>
      <c r="AC32" s="2"/>
      <c r="AD32" s="2"/>
      <c r="AE32" s="2"/>
      <c r="AK32" s="44">
        <v>0</v>
      </c>
      <c r="AL32" s="2"/>
      <c r="AM32" s="2"/>
      <c r="AN32" s="2"/>
      <c r="AO32" s="2"/>
      <c r="AR32" s="42"/>
      <c r="BE32" s="30"/>
    </row>
    <row r="33" hidden="1" s="2" customFormat="1" ht="14.4" customHeight="1">
      <c r="B33" s="42"/>
      <c r="F33" s="31" t="s">
        <v>47</v>
      </c>
      <c r="L33" s="43">
        <v>0</v>
      </c>
      <c r="M33" s="2"/>
      <c r="N33" s="2"/>
      <c r="O33" s="2"/>
      <c r="P33" s="2"/>
      <c r="W33" s="44">
        <f>ROUND(BD54, 2)</f>
        <v>0</v>
      </c>
      <c r="X33" s="2"/>
      <c r="Y33" s="2"/>
      <c r="Z33" s="2"/>
      <c r="AA33" s="2"/>
      <c r="AB33" s="2"/>
      <c r="AC33" s="2"/>
      <c r="AD33" s="2"/>
      <c r="AE33" s="2"/>
      <c r="AK33" s="44">
        <v>0</v>
      </c>
      <c r="AL33" s="2"/>
      <c r="AM33" s="2"/>
      <c r="AN33" s="2"/>
      <c r="AO33" s="2"/>
      <c r="AR33" s="42"/>
    </row>
    <row r="34" s="1" customFormat="1" ht="6.96" customHeight="1">
      <c r="B34" s="37"/>
      <c r="AR34" s="37"/>
    </row>
    <row r="35" s="1" customFormat="1" ht="25.92" customHeight="1">
      <c r="B35" s="37"/>
      <c r="C35" s="45"/>
      <c r="D35" s="46" t="s">
        <v>48</v>
      </c>
      <c r="E35" s="47"/>
      <c r="F35" s="47"/>
      <c r="G35" s="47"/>
      <c r="H35" s="47"/>
      <c r="I35" s="47"/>
      <c r="J35" s="47"/>
      <c r="K35" s="47"/>
      <c r="L35" s="47"/>
      <c r="M35" s="47"/>
      <c r="N35" s="47"/>
      <c r="O35" s="47"/>
      <c r="P35" s="47"/>
      <c r="Q35" s="47"/>
      <c r="R35" s="47"/>
      <c r="S35" s="47"/>
      <c r="T35" s="48" t="s">
        <v>49</v>
      </c>
      <c r="U35" s="47"/>
      <c r="V35" s="47"/>
      <c r="W35" s="47"/>
      <c r="X35" s="49" t="s">
        <v>50</v>
      </c>
      <c r="Y35" s="47"/>
      <c r="Z35" s="47"/>
      <c r="AA35" s="47"/>
      <c r="AB35" s="47"/>
      <c r="AC35" s="47"/>
      <c r="AD35" s="47"/>
      <c r="AE35" s="47"/>
      <c r="AF35" s="47"/>
      <c r="AG35" s="47"/>
      <c r="AH35" s="47"/>
      <c r="AI35" s="47"/>
      <c r="AJ35" s="47"/>
      <c r="AK35" s="50">
        <f>SUM(AK26:AK33)</f>
        <v>0</v>
      </c>
      <c r="AL35" s="47"/>
      <c r="AM35" s="47"/>
      <c r="AN35" s="47"/>
      <c r="AO35" s="51"/>
      <c r="AP35" s="45"/>
      <c r="AQ35" s="45"/>
      <c r="AR35" s="37"/>
    </row>
    <row r="36" s="1" customFormat="1" ht="6.96" customHeight="1">
      <c r="B36" s="37"/>
      <c r="AR36" s="37"/>
    </row>
    <row r="37" s="1" customFormat="1" ht="6.96" customHeight="1">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37"/>
    </row>
    <row r="41" s="1" customFormat="1" ht="6.96" customHeight="1">
      <c r="B41" s="54"/>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37"/>
    </row>
    <row r="42" s="1" customFormat="1" ht="24.96" customHeight="1">
      <c r="B42" s="37"/>
      <c r="C42" s="23" t="s">
        <v>51</v>
      </c>
      <c r="AR42" s="37"/>
    </row>
    <row r="43" s="1" customFormat="1" ht="6.96" customHeight="1">
      <c r="B43" s="37"/>
      <c r="AR43" s="37"/>
    </row>
    <row r="44" s="1" customFormat="1" ht="12" customHeight="1">
      <c r="B44" s="37"/>
      <c r="C44" s="31" t="s">
        <v>14</v>
      </c>
      <c r="L44" s="1" t="str">
        <f>K5</f>
        <v>19-02-1</v>
      </c>
      <c r="AR44" s="37"/>
    </row>
    <row r="45" s="3" customFormat="1" ht="36.96" customHeight="1">
      <c r="B45" s="56"/>
      <c r="C45" s="57" t="s">
        <v>17</v>
      </c>
      <c r="L45" s="58" t="str">
        <f>K6</f>
        <v>Semčice, dostavba kanalizace 2.etapa a intenzifikace ČOV</v>
      </c>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R45" s="56"/>
    </row>
    <row r="46" s="1" customFormat="1" ht="6.96" customHeight="1">
      <c r="B46" s="37"/>
      <c r="AR46" s="37"/>
    </row>
    <row r="47" s="1" customFormat="1" ht="12" customHeight="1">
      <c r="B47" s="37"/>
      <c r="C47" s="31" t="s">
        <v>21</v>
      </c>
      <c r="L47" s="59" t="str">
        <f>IF(K8="","",K8)</f>
        <v>Obec Semčice</v>
      </c>
      <c r="AI47" s="31" t="s">
        <v>23</v>
      </c>
      <c r="AM47" s="60" t="str">
        <f>IF(AN8= "","",AN8)</f>
        <v>1.2.2019</v>
      </c>
      <c r="AN47" s="60"/>
      <c r="AR47" s="37"/>
    </row>
    <row r="48" s="1" customFormat="1" ht="6.96" customHeight="1">
      <c r="B48" s="37"/>
      <c r="AR48" s="37"/>
    </row>
    <row r="49" s="1" customFormat="1" ht="24.9" customHeight="1">
      <c r="B49" s="37"/>
      <c r="C49" s="31" t="s">
        <v>25</v>
      </c>
      <c r="L49" s="1" t="str">
        <f>IF(E11= "","",E11)</f>
        <v>VaK Mladá Boleslav, a.s.</v>
      </c>
      <c r="AI49" s="31" t="s">
        <v>31</v>
      </c>
      <c r="AM49" s="7" t="str">
        <f>IF(E17="","",E17)</f>
        <v>Vodohospodářské inženýrské služby, a.s.</v>
      </c>
      <c r="AN49" s="1"/>
      <c r="AO49" s="1"/>
      <c r="AP49" s="1"/>
      <c r="AR49" s="37"/>
      <c r="AS49" s="61" t="s">
        <v>52</v>
      </c>
      <c r="AT49" s="62"/>
      <c r="AU49" s="63"/>
      <c r="AV49" s="63"/>
      <c r="AW49" s="63"/>
      <c r="AX49" s="63"/>
      <c r="AY49" s="63"/>
      <c r="AZ49" s="63"/>
      <c r="BA49" s="63"/>
      <c r="BB49" s="63"/>
      <c r="BC49" s="63"/>
      <c r="BD49" s="64"/>
    </row>
    <row r="50" s="1" customFormat="1" ht="13.65" customHeight="1">
      <c r="B50" s="37"/>
      <c r="C50" s="31" t="s">
        <v>29</v>
      </c>
      <c r="L50" s="1" t="str">
        <f>IF(E14= "Vyplň údaj","",E14)</f>
        <v/>
      </c>
      <c r="AI50" s="31" t="s">
        <v>34</v>
      </c>
      <c r="AM50" s="7" t="str">
        <f>IF(E20="","",E20)</f>
        <v>Ing.Josef Němeček</v>
      </c>
      <c r="AN50" s="1"/>
      <c r="AO50" s="1"/>
      <c r="AP50" s="1"/>
      <c r="AR50" s="37"/>
      <c r="AS50" s="65"/>
      <c r="AT50" s="66"/>
      <c r="AU50" s="67"/>
      <c r="AV50" s="67"/>
      <c r="AW50" s="67"/>
      <c r="AX50" s="67"/>
      <c r="AY50" s="67"/>
      <c r="AZ50" s="67"/>
      <c r="BA50" s="67"/>
      <c r="BB50" s="67"/>
      <c r="BC50" s="67"/>
      <c r="BD50" s="68"/>
    </row>
    <row r="51" s="1" customFormat="1" ht="10.8" customHeight="1">
      <c r="B51" s="37"/>
      <c r="AR51" s="37"/>
      <c r="AS51" s="65"/>
      <c r="AT51" s="66"/>
      <c r="AU51" s="67"/>
      <c r="AV51" s="67"/>
      <c r="AW51" s="67"/>
      <c r="AX51" s="67"/>
      <c r="AY51" s="67"/>
      <c r="AZ51" s="67"/>
      <c r="BA51" s="67"/>
      <c r="BB51" s="67"/>
      <c r="BC51" s="67"/>
      <c r="BD51" s="68"/>
    </row>
    <row r="52" s="1" customFormat="1" ht="29.28" customHeight="1">
      <c r="B52" s="37"/>
      <c r="C52" s="69" t="s">
        <v>53</v>
      </c>
      <c r="D52" s="70"/>
      <c r="E52" s="70"/>
      <c r="F52" s="70"/>
      <c r="G52" s="70"/>
      <c r="H52" s="71"/>
      <c r="I52" s="72" t="s">
        <v>54</v>
      </c>
      <c r="J52" s="70"/>
      <c r="K52" s="70"/>
      <c r="L52" s="70"/>
      <c r="M52" s="70"/>
      <c r="N52" s="70"/>
      <c r="O52" s="70"/>
      <c r="P52" s="70"/>
      <c r="Q52" s="70"/>
      <c r="R52" s="70"/>
      <c r="S52" s="70"/>
      <c r="T52" s="70"/>
      <c r="U52" s="70"/>
      <c r="V52" s="70"/>
      <c r="W52" s="70"/>
      <c r="X52" s="70"/>
      <c r="Y52" s="70"/>
      <c r="Z52" s="70"/>
      <c r="AA52" s="70"/>
      <c r="AB52" s="70"/>
      <c r="AC52" s="70"/>
      <c r="AD52" s="70"/>
      <c r="AE52" s="70"/>
      <c r="AF52" s="70"/>
      <c r="AG52" s="73" t="s">
        <v>55</v>
      </c>
      <c r="AH52" s="70"/>
      <c r="AI52" s="70"/>
      <c r="AJ52" s="70"/>
      <c r="AK52" s="70"/>
      <c r="AL52" s="70"/>
      <c r="AM52" s="70"/>
      <c r="AN52" s="72" t="s">
        <v>56</v>
      </c>
      <c r="AO52" s="70"/>
      <c r="AP52" s="70"/>
      <c r="AQ52" s="74" t="s">
        <v>57</v>
      </c>
      <c r="AR52" s="37"/>
      <c r="AS52" s="75" t="s">
        <v>58</v>
      </c>
      <c r="AT52" s="76" t="s">
        <v>59</v>
      </c>
      <c r="AU52" s="76" t="s">
        <v>60</v>
      </c>
      <c r="AV52" s="76" t="s">
        <v>61</v>
      </c>
      <c r="AW52" s="76" t="s">
        <v>62</v>
      </c>
      <c r="AX52" s="76" t="s">
        <v>63</v>
      </c>
      <c r="AY52" s="76" t="s">
        <v>64</v>
      </c>
      <c r="AZ52" s="76" t="s">
        <v>65</v>
      </c>
      <c r="BA52" s="76" t="s">
        <v>66</v>
      </c>
      <c r="BB52" s="76" t="s">
        <v>67</v>
      </c>
      <c r="BC52" s="76" t="s">
        <v>68</v>
      </c>
      <c r="BD52" s="77" t="s">
        <v>69</v>
      </c>
    </row>
    <row r="53" s="1" customFormat="1" ht="10.8" customHeight="1">
      <c r="B53" s="37"/>
      <c r="AR53" s="37"/>
      <c r="AS53" s="78"/>
      <c r="AT53" s="63"/>
      <c r="AU53" s="63"/>
      <c r="AV53" s="63"/>
      <c r="AW53" s="63"/>
      <c r="AX53" s="63"/>
      <c r="AY53" s="63"/>
      <c r="AZ53" s="63"/>
      <c r="BA53" s="63"/>
      <c r="BB53" s="63"/>
      <c r="BC53" s="63"/>
      <c r="BD53" s="64"/>
    </row>
    <row r="54" s="4" customFormat="1" ht="32.4" customHeight="1">
      <c r="B54" s="79"/>
      <c r="C54" s="80" t="s">
        <v>70</v>
      </c>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2">
        <f>ROUND(AG55+AG56+SUM(AG65:AG69),2)</f>
        <v>0</v>
      </c>
      <c r="AH54" s="82"/>
      <c r="AI54" s="82"/>
      <c r="AJ54" s="82"/>
      <c r="AK54" s="82"/>
      <c r="AL54" s="82"/>
      <c r="AM54" s="82"/>
      <c r="AN54" s="83">
        <f>SUM(AG54,AT54)</f>
        <v>0</v>
      </c>
      <c r="AO54" s="83"/>
      <c r="AP54" s="83"/>
      <c r="AQ54" s="84" t="s">
        <v>3</v>
      </c>
      <c r="AR54" s="79"/>
      <c r="AS54" s="85">
        <f>ROUND(AS55+AS56+SUM(AS65:AS69),2)</f>
        <v>0</v>
      </c>
      <c r="AT54" s="86">
        <f>ROUND(SUM(AV54:AW54),2)</f>
        <v>0</v>
      </c>
      <c r="AU54" s="87">
        <f>ROUND(AU55+AU56+SUM(AU65:AU69),5)</f>
        <v>0</v>
      </c>
      <c r="AV54" s="86">
        <f>ROUND(AZ54*L29,2)</f>
        <v>0</v>
      </c>
      <c r="AW54" s="86">
        <f>ROUND(BA54*L30,2)</f>
        <v>0</v>
      </c>
      <c r="AX54" s="86">
        <f>ROUND(BB54*L29,2)</f>
        <v>0</v>
      </c>
      <c r="AY54" s="86">
        <f>ROUND(BC54*L30,2)</f>
        <v>0</v>
      </c>
      <c r="AZ54" s="86">
        <f>ROUND(AZ55+AZ56+SUM(AZ65:AZ69),2)</f>
        <v>0</v>
      </c>
      <c r="BA54" s="86">
        <f>ROUND(BA55+BA56+SUM(BA65:BA69),2)</f>
        <v>0</v>
      </c>
      <c r="BB54" s="86">
        <f>ROUND(BB55+BB56+SUM(BB65:BB69),2)</f>
        <v>0</v>
      </c>
      <c r="BC54" s="86">
        <f>ROUND(BC55+BC56+SUM(BC65:BC69),2)</f>
        <v>0</v>
      </c>
      <c r="BD54" s="88">
        <f>ROUND(BD55+BD56+SUM(BD65:BD69),2)</f>
        <v>0</v>
      </c>
      <c r="BS54" s="89" t="s">
        <v>71</v>
      </c>
      <c r="BT54" s="89" t="s">
        <v>72</v>
      </c>
      <c r="BU54" s="90" t="s">
        <v>73</v>
      </c>
      <c r="BV54" s="89" t="s">
        <v>74</v>
      </c>
      <c r="BW54" s="89" t="s">
        <v>5</v>
      </c>
      <c r="BX54" s="89" t="s">
        <v>75</v>
      </c>
      <c r="CL54" s="89" t="s">
        <v>3</v>
      </c>
    </row>
    <row r="55" s="5" customFormat="1" ht="16.5" customHeight="1">
      <c r="A55" s="91" t="s">
        <v>76</v>
      </c>
      <c r="B55" s="92"/>
      <c r="C55" s="93"/>
      <c r="D55" s="94" t="s">
        <v>77</v>
      </c>
      <c r="E55" s="94"/>
      <c r="F55" s="94"/>
      <c r="G55" s="94"/>
      <c r="H55" s="94"/>
      <c r="I55" s="95"/>
      <c r="J55" s="94" t="s">
        <v>78</v>
      </c>
      <c r="K55" s="94"/>
      <c r="L55" s="94"/>
      <c r="M55" s="94"/>
      <c r="N55" s="94"/>
      <c r="O55" s="94"/>
      <c r="P55" s="94"/>
      <c r="Q55" s="94"/>
      <c r="R55" s="94"/>
      <c r="S55" s="94"/>
      <c r="T55" s="94"/>
      <c r="U55" s="94"/>
      <c r="V55" s="94"/>
      <c r="W55" s="94"/>
      <c r="X55" s="94"/>
      <c r="Y55" s="94"/>
      <c r="Z55" s="94"/>
      <c r="AA55" s="94"/>
      <c r="AB55" s="94"/>
      <c r="AC55" s="94"/>
      <c r="AD55" s="94"/>
      <c r="AE55" s="94"/>
      <c r="AF55" s="94"/>
      <c r="AG55" s="96">
        <f>'01 - SO 01 - Příprava sta...'!J30</f>
        <v>0</v>
      </c>
      <c r="AH55" s="95"/>
      <c r="AI55" s="95"/>
      <c r="AJ55" s="95"/>
      <c r="AK55" s="95"/>
      <c r="AL55" s="95"/>
      <c r="AM55" s="95"/>
      <c r="AN55" s="96">
        <f>SUM(AG55,AT55)</f>
        <v>0</v>
      </c>
      <c r="AO55" s="95"/>
      <c r="AP55" s="95"/>
      <c r="AQ55" s="97" t="s">
        <v>79</v>
      </c>
      <c r="AR55" s="92"/>
      <c r="AS55" s="98">
        <v>0</v>
      </c>
      <c r="AT55" s="99">
        <f>ROUND(SUM(AV55:AW55),2)</f>
        <v>0</v>
      </c>
      <c r="AU55" s="100">
        <f>'01 - SO 01 - Příprava sta...'!P84</f>
        <v>0</v>
      </c>
      <c r="AV55" s="99">
        <f>'01 - SO 01 - Příprava sta...'!J33</f>
        <v>0</v>
      </c>
      <c r="AW55" s="99">
        <f>'01 - SO 01 - Příprava sta...'!J34</f>
        <v>0</v>
      </c>
      <c r="AX55" s="99">
        <f>'01 - SO 01 - Příprava sta...'!J35</f>
        <v>0</v>
      </c>
      <c r="AY55" s="99">
        <f>'01 - SO 01 - Příprava sta...'!J36</f>
        <v>0</v>
      </c>
      <c r="AZ55" s="99">
        <f>'01 - SO 01 - Příprava sta...'!F33</f>
        <v>0</v>
      </c>
      <c r="BA55" s="99">
        <f>'01 - SO 01 - Příprava sta...'!F34</f>
        <v>0</v>
      </c>
      <c r="BB55" s="99">
        <f>'01 - SO 01 - Příprava sta...'!F35</f>
        <v>0</v>
      </c>
      <c r="BC55" s="99">
        <f>'01 - SO 01 - Příprava sta...'!F36</f>
        <v>0</v>
      </c>
      <c r="BD55" s="101">
        <f>'01 - SO 01 - Příprava sta...'!F37</f>
        <v>0</v>
      </c>
      <c r="BT55" s="102" t="s">
        <v>80</v>
      </c>
      <c r="BV55" s="102" t="s">
        <v>74</v>
      </c>
      <c r="BW55" s="102" t="s">
        <v>81</v>
      </c>
      <c r="BX55" s="102" t="s">
        <v>5</v>
      </c>
      <c r="CL55" s="102" t="s">
        <v>3</v>
      </c>
      <c r="CM55" s="102" t="s">
        <v>82</v>
      </c>
    </row>
    <row r="56" s="5" customFormat="1" ht="16.5" customHeight="1">
      <c r="B56" s="92"/>
      <c r="C56" s="93"/>
      <c r="D56" s="94" t="s">
        <v>83</v>
      </c>
      <c r="E56" s="94"/>
      <c r="F56" s="94"/>
      <c r="G56" s="94"/>
      <c r="H56" s="94"/>
      <c r="I56" s="95"/>
      <c r="J56" s="94" t="s">
        <v>84</v>
      </c>
      <c r="K56" s="94"/>
      <c r="L56" s="94"/>
      <c r="M56" s="94"/>
      <c r="N56" s="94"/>
      <c r="O56" s="94"/>
      <c r="P56" s="94"/>
      <c r="Q56" s="94"/>
      <c r="R56" s="94"/>
      <c r="S56" s="94"/>
      <c r="T56" s="94"/>
      <c r="U56" s="94"/>
      <c r="V56" s="94"/>
      <c r="W56" s="94"/>
      <c r="X56" s="94"/>
      <c r="Y56" s="94"/>
      <c r="Z56" s="94"/>
      <c r="AA56" s="94"/>
      <c r="AB56" s="94"/>
      <c r="AC56" s="94"/>
      <c r="AD56" s="94"/>
      <c r="AE56" s="94"/>
      <c r="AF56" s="94"/>
      <c r="AG56" s="103">
        <f>ROUND(SUM(AG57:AG64),2)</f>
        <v>0</v>
      </c>
      <c r="AH56" s="95"/>
      <c r="AI56" s="95"/>
      <c r="AJ56" s="95"/>
      <c r="AK56" s="95"/>
      <c r="AL56" s="95"/>
      <c r="AM56" s="95"/>
      <c r="AN56" s="96">
        <f>SUM(AG56,AT56)</f>
        <v>0</v>
      </c>
      <c r="AO56" s="95"/>
      <c r="AP56" s="95"/>
      <c r="AQ56" s="97" t="s">
        <v>79</v>
      </c>
      <c r="AR56" s="92"/>
      <c r="AS56" s="98">
        <f>ROUND(SUM(AS57:AS64),2)</f>
        <v>0</v>
      </c>
      <c r="AT56" s="99">
        <f>ROUND(SUM(AV56:AW56),2)</f>
        <v>0</v>
      </c>
      <c r="AU56" s="100">
        <f>ROUND(SUM(AU57:AU64),5)</f>
        <v>0</v>
      </c>
      <c r="AV56" s="99">
        <f>ROUND(AZ56*L29,2)</f>
        <v>0</v>
      </c>
      <c r="AW56" s="99">
        <f>ROUND(BA56*L30,2)</f>
        <v>0</v>
      </c>
      <c r="AX56" s="99">
        <f>ROUND(BB56*L29,2)</f>
        <v>0</v>
      </c>
      <c r="AY56" s="99">
        <f>ROUND(BC56*L30,2)</f>
        <v>0</v>
      </c>
      <c r="AZ56" s="99">
        <f>ROUND(SUM(AZ57:AZ64),2)</f>
        <v>0</v>
      </c>
      <c r="BA56" s="99">
        <f>ROUND(SUM(BA57:BA64),2)</f>
        <v>0</v>
      </c>
      <c r="BB56" s="99">
        <f>ROUND(SUM(BB57:BB64),2)</f>
        <v>0</v>
      </c>
      <c r="BC56" s="99">
        <f>ROUND(SUM(BC57:BC64),2)</f>
        <v>0</v>
      </c>
      <c r="BD56" s="101">
        <f>ROUND(SUM(BD57:BD64),2)</f>
        <v>0</v>
      </c>
      <c r="BS56" s="102" t="s">
        <v>71</v>
      </c>
      <c r="BT56" s="102" t="s">
        <v>80</v>
      </c>
      <c r="BU56" s="102" t="s">
        <v>73</v>
      </c>
      <c r="BV56" s="102" t="s">
        <v>74</v>
      </c>
      <c r="BW56" s="102" t="s">
        <v>85</v>
      </c>
      <c r="BX56" s="102" t="s">
        <v>5</v>
      </c>
      <c r="CL56" s="102" t="s">
        <v>3</v>
      </c>
      <c r="CM56" s="102" t="s">
        <v>82</v>
      </c>
    </row>
    <row r="57" s="6" customFormat="1" ht="16.5" customHeight="1">
      <c r="A57" s="91" t="s">
        <v>76</v>
      </c>
      <c r="B57" s="104"/>
      <c r="C57" s="9"/>
      <c r="D57" s="9"/>
      <c r="E57" s="105" t="s">
        <v>77</v>
      </c>
      <c r="F57" s="105"/>
      <c r="G57" s="105"/>
      <c r="H57" s="105"/>
      <c r="I57" s="105"/>
      <c r="J57" s="9"/>
      <c r="K57" s="105" t="s">
        <v>86</v>
      </c>
      <c r="L57" s="105"/>
      <c r="M57" s="105"/>
      <c r="N57" s="105"/>
      <c r="O57" s="105"/>
      <c r="P57" s="105"/>
      <c r="Q57" s="105"/>
      <c r="R57" s="105"/>
      <c r="S57" s="105"/>
      <c r="T57" s="105"/>
      <c r="U57" s="105"/>
      <c r="V57" s="105"/>
      <c r="W57" s="105"/>
      <c r="X57" s="105"/>
      <c r="Y57" s="105"/>
      <c r="Z57" s="105"/>
      <c r="AA57" s="105"/>
      <c r="AB57" s="105"/>
      <c r="AC57" s="105"/>
      <c r="AD57" s="105"/>
      <c r="AE57" s="105"/>
      <c r="AF57" s="105"/>
      <c r="AG57" s="106">
        <f>'01 - SO 02.1 - Přívodní a...'!J32</f>
        <v>0</v>
      </c>
      <c r="AH57" s="9"/>
      <c r="AI57" s="9"/>
      <c r="AJ57" s="9"/>
      <c r="AK57" s="9"/>
      <c r="AL57" s="9"/>
      <c r="AM57" s="9"/>
      <c r="AN57" s="106">
        <f>SUM(AG57,AT57)</f>
        <v>0</v>
      </c>
      <c r="AO57" s="9"/>
      <c r="AP57" s="9"/>
      <c r="AQ57" s="107" t="s">
        <v>87</v>
      </c>
      <c r="AR57" s="104"/>
      <c r="AS57" s="108">
        <v>0</v>
      </c>
      <c r="AT57" s="109">
        <f>ROUND(SUM(AV57:AW57),2)</f>
        <v>0</v>
      </c>
      <c r="AU57" s="110">
        <f>'01 - SO 02.1 - Přívodní a...'!P91</f>
        <v>0</v>
      </c>
      <c r="AV57" s="109">
        <f>'01 - SO 02.1 - Přívodní a...'!J35</f>
        <v>0</v>
      </c>
      <c r="AW57" s="109">
        <f>'01 - SO 02.1 - Přívodní a...'!J36</f>
        <v>0</v>
      </c>
      <c r="AX57" s="109">
        <f>'01 - SO 02.1 - Přívodní a...'!J37</f>
        <v>0</v>
      </c>
      <c r="AY57" s="109">
        <f>'01 - SO 02.1 - Přívodní a...'!J38</f>
        <v>0</v>
      </c>
      <c r="AZ57" s="109">
        <f>'01 - SO 02.1 - Přívodní a...'!F35</f>
        <v>0</v>
      </c>
      <c r="BA57" s="109">
        <f>'01 - SO 02.1 - Přívodní a...'!F36</f>
        <v>0</v>
      </c>
      <c r="BB57" s="109">
        <f>'01 - SO 02.1 - Přívodní a...'!F37</f>
        <v>0</v>
      </c>
      <c r="BC57" s="109">
        <f>'01 - SO 02.1 - Přívodní a...'!F38</f>
        <v>0</v>
      </c>
      <c r="BD57" s="111">
        <f>'01 - SO 02.1 - Přívodní a...'!F39</f>
        <v>0</v>
      </c>
      <c r="BT57" s="112" t="s">
        <v>82</v>
      </c>
      <c r="BV57" s="112" t="s">
        <v>74</v>
      </c>
      <c r="BW57" s="112" t="s">
        <v>88</v>
      </c>
      <c r="BX57" s="112" t="s">
        <v>85</v>
      </c>
      <c r="CL57" s="112" t="s">
        <v>3</v>
      </c>
    </row>
    <row r="58" s="6" customFormat="1" ht="16.5" customHeight="1">
      <c r="A58" s="91" t="s">
        <v>76</v>
      </c>
      <c r="B58" s="104"/>
      <c r="C58" s="9"/>
      <c r="D58" s="9"/>
      <c r="E58" s="105" t="s">
        <v>83</v>
      </c>
      <c r="F58" s="105"/>
      <c r="G58" s="105"/>
      <c r="H58" s="105"/>
      <c r="I58" s="105"/>
      <c r="J58" s="9"/>
      <c r="K58" s="105" t="s">
        <v>89</v>
      </c>
      <c r="L58" s="105"/>
      <c r="M58" s="105"/>
      <c r="N58" s="105"/>
      <c r="O58" s="105"/>
      <c r="P58" s="105"/>
      <c r="Q58" s="105"/>
      <c r="R58" s="105"/>
      <c r="S58" s="105"/>
      <c r="T58" s="105"/>
      <c r="U58" s="105"/>
      <c r="V58" s="105"/>
      <c r="W58" s="105"/>
      <c r="X58" s="105"/>
      <c r="Y58" s="105"/>
      <c r="Z58" s="105"/>
      <c r="AA58" s="105"/>
      <c r="AB58" s="105"/>
      <c r="AC58" s="105"/>
      <c r="AD58" s="105"/>
      <c r="AE58" s="105"/>
      <c r="AF58" s="105"/>
      <c r="AG58" s="106">
        <f>'02 - SO 02.2 - Objekty hr...'!J32</f>
        <v>0</v>
      </c>
      <c r="AH58" s="9"/>
      <c r="AI58" s="9"/>
      <c r="AJ58" s="9"/>
      <c r="AK58" s="9"/>
      <c r="AL58" s="9"/>
      <c r="AM58" s="9"/>
      <c r="AN58" s="106">
        <f>SUM(AG58,AT58)</f>
        <v>0</v>
      </c>
      <c r="AO58" s="9"/>
      <c r="AP58" s="9"/>
      <c r="AQ58" s="107" t="s">
        <v>87</v>
      </c>
      <c r="AR58" s="104"/>
      <c r="AS58" s="108">
        <v>0</v>
      </c>
      <c r="AT58" s="109">
        <f>ROUND(SUM(AV58:AW58),2)</f>
        <v>0</v>
      </c>
      <c r="AU58" s="110">
        <f>'02 - SO 02.2 - Objekty hr...'!P95</f>
        <v>0</v>
      </c>
      <c r="AV58" s="109">
        <f>'02 - SO 02.2 - Objekty hr...'!J35</f>
        <v>0</v>
      </c>
      <c r="AW58" s="109">
        <f>'02 - SO 02.2 - Objekty hr...'!J36</f>
        <v>0</v>
      </c>
      <c r="AX58" s="109">
        <f>'02 - SO 02.2 - Objekty hr...'!J37</f>
        <v>0</v>
      </c>
      <c r="AY58" s="109">
        <f>'02 - SO 02.2 - Objekty hr...'!J38</f>
        <v>0</v>
      </c>
      <c r="AZ58" s="109">
        <f>'02 - SO 02.2 - Objekty hr...'!F35</f>
        <v>0</v>
      </c>
      <c r="BA58" s="109">
        <f>'02 - SO 02.2 - Objekty hr...'!F36</f>
        <v>0</v>
      </c>
      <c r="BB58" s="109">
        <f>'02 - SO 02.2 - Objekty hr...'!F37</f>
        <v>0</v>
      </c>
      <c r="BC58" s="109">
        <f>'02 - SO 02.2 - Objekty hr...'!F38</f>
        <v>0</v>
      </c>
      <c r="BD58" s="111">
        <f>'02 - SO 02.2 - Objekty hr...'!F39</f>
        <v>0</v>
      </c>
      <c r="BT58" s="112" t="s">
        <v>82</v>
      </c>
      <c r="BV58" s="112" t="s">
        <v>74</v>
      </c>
      <c r="BW58" s="112" t="s">
        <v>90</v>
      </c>
      <c r="BX58" s="112" t="s">
        <v>85</v>
      </c>
      <c r="CL58" s="112" t="s">
        <v>3</v>
      </c>
    </row>
    <row r="59" s="6" customFormat="1" ht="16.5" customHeight="1">
      <c r="A59" s="91" t="s">
        <v>76</v>
      </c>
      <c r="B59" s="104"/>
      <c r="C59" s="9"/>
      <c r="D59" s="9"/>
      <c r="E59" s="105" t="s">
        <v>91</v>
      </c>
      <c r="F59" s="105"/>
      <c r="G59" s="105"/>
      <c r="H59" s="105"/>
      <c r="I59" s="105"/>
      <c r="J59" s="9"/>
      <c r="K59" s="105" t="s">
        <v>92</v>
      </c>
      <c r="L59" s="105"/>
      <c r="M59" s="105"/>
      <c r="N59" s="105"/>
      <c r="O59" s="105"/>
      <c r="P59" s="105"/>
      <c r="Q59" s="105"/>
      <c r="R59" s="105"/>
      <c r="S59" s="105"/>
      <c r="T59" s="105"/>
      <c r="U59" s="105"/>
      <c r="V59" s="105"/>
      <c r="W59" s="105"/>
      <c r="X59" s="105"/>
      <c r="Y59" s="105"/>
      <c r="Z59" s="105"/>
      <c r="AA59" s="105"/>
      <c r="AB59" s="105"/>
      <c r="AC59" s="105"/>
      <c r="AD59" s="105"/>
      <c r="AE59" s="105"/>
      <c r="AF59" s="105"/>
      <c r="AG59" s="106">
        <f>'03 - SO 02.3 - Aktivační ...'!J32</f>
        <v>0</v>
      </c>
      <c r="AH59" s="9"/>
      <c r="AI59" s="9"/>
      <c r="AJ59" s="9"/>
      <c r="AK59" s="9"/>
      <c r="AL59" s="9"/>
      <c r="AM59" s="9"/>
      <c r="AN59" s="106">
        <f>SUM(AG59,AT59)</f>
        <v>0</v>
      </c>
      <c r="AO59" s="9"/>
      <c r="AP59" s="9"/>
      <c r="AQ59" s="107" t="s">
        <v>87</v>
      </c>
      <c r="AR59" s="104"/>
      <c r="AS59" s="108">
        <v>0</v>
      </c>
      <c r="AT59" s="109">
        <f>ROUND(SUM(AV59:AW59),2)</f>
        <v>0</v>
      </c>
      <c r="AU59" s="110">
        <f>'03 - SO 02.3 - Aktivační ...'!P95</f>
        <v>0</v>
      </c>
      <c r="AV59" s="109">
        <f>'03 - SO 02.3 - Aktivační ...'!J35</f>
        <v>0</v>
      </c>
      <c r="AW59" s="109">
        <f>'03 - SO 02.3 - Aktivační ...'!J36</f>
        <v>0</v>
      </c>
      <c r="AX59" s="109">
        <f>'03 - SO 02.3 - Aktivační ...'!J37</f>
        <v>0</v>
      </c>
      <c r="AY59" s="109">
        <f>'03 - SO 02.3 - Aktivační ...'!J38</f>
        <v>0</v>
      </c>
      <c r="AZ59" s="109">
        <f>'03 - SO 02.3 - Aktivační ...'!F35</f>
        <v>0</v>
      </c>
      <c r="BA59" s="109">
        <f>'03 - SO 02.3 - Aktivační ...'!F36</f>
        <v>0</v>
      </c>
      <c r="BB59" s="109">
        <f>'03 - SO 02.3 - Aktivační ...'!F37</f>
        <v>0</v>
      </c>
      <c r="BC59" s="109">
        <f>'03 - SO 02.3 - Aktivační ...'!F38</f>
        <v>0</v>
      </c>
      <c r="BD59" s="111">
        <f>'03 - SO 02.3 - Aktivační ...'!F39</f>
        <v>0</v>
      </c>
      <c r="BT59" s="112" t="s">
        <v>82</v>
      </c>
      <c r="BV59" s="112" t="s">
        <v>74</v>
      </c>
      <c r="BW59" s="112" t="s">
        <v>93</v>
      </c>
      <c r="BX59" s="112" t="s">
        <v>85</v>
      </c>
      <c r="CL59" s="112" t="s">
        <v>3</v>
      </c>
    </row>
    <row r="60" s="6" customFormat="1" ht="16.5" customHeight="1">
      <c r="A60" s="91" t="s">
        <v>76</v>
      </c>
      <c r="B60" s="104"/>
      <c r="C60" s="9"/>
      <c r="D60" s="9"/>
      <c r="E60" s="105" t="s">
        <v>94</v>
      </c>
      <c r="F60" s="105"/>
      <c r="G60" s="105"/>
      <c r="H60" s="105"/>
      <c r="I60" s="105"/>
      <c r="J60" s="9"/>
      <c r="K60" s="105" t="s">
        <v>95</v>
      </c>
      <c r="L60" s="105"/>
      <c r="M60" s="105"/>
      <c r="N60" s="105"/>
      <c r="O60" s="105"/>
      <c r="P60" s="105"/>
      <c r="Q60" s="105"/>
      <c r="R60" s="105"/>
      <c r="S60" s="105"/>
      <c r="T60" s="105"/>
      <c r="U60" s="105"/>
      <c r="V60" s="105"/>
      <c r="W60" s="105"/>
      <c r="X60" s="105"/>
      <c r="Y60" s="105"/>
      <c r="Z60" s="105"/>
      <c r="AA60" s="105"/>
      <c r="AB60" s="105"/>
      <c r="AC60" s="105"/>
      <c r="AD60" s="105"/>
      <c r="AE60" s="105"/>
      <c r="AF60" s="105"/>
      <c r="AG60" s="106">
        <f>'04 - SO 0.2 - Měrný objekt'!J32</f>
        <v>0</v>
      </c>
      <c r="AH60" s="9"/>
      <c r="AI60" s="9"/>
      <c r="AJ60" s="9"/>
      <c r="AK60" s="9"/>
      <c r="AL60" s="9"/>
      <c r="AM60" s="9"/>
      <c r="AN60" s="106">
        <f>SUM(AG60,AT60)</f>
        <v>0</v>
      </c>
      <c r="AO60" s="9"/>
      <c r="AP60" s="9"/>
      <c r="AQ60" s="107" t="s">
        <v>87</v>
      </c>
      <c r="AR60" s="104"/>
      <c r="AS60" s="108">
        <v>0</v>
      </c>
      <c r="AT60" s="109">
        <f>ROUND(SUM(AV60:AW60),2)</f>
        <v>0</v>
      </c>
      <c r="AU60" s="110">
        <f>'04 - SO 0.2 - Měrný objekt'!P91</f>
        <v>0</v>
      </c>
      <c r="AV60" s="109">
        <f>'04 - SO 0.2 - Měrný objekt'!J35</f>
        <v>0</v>
      </c>
      <c r="AW60" s="109">
        <f>'04 - SO 0.2 - Měrný objekt'!J36</f>
        <v>0</v>
      </c>
      <c r="AX60" s="109">
        <f>'04 - SO 0.2 - Měrný objekt'!J37</f>
        <v>0</v>
      </c>
      <c r="AY60" s="109">
        <f>'04 - SO 0.2 - Měrný objekt'!J38</f>
        <v>0</v>
      </c>
      <c r="AZ60" s="109">
        <f>'04 - SO 0.2 - Měrný objekt'!F35</f>
        <v>0</v>
      </c>
      <c r="BA60" s="109">
        <f>'04 - SO 0.2 - Měrný objekt'!F36</f>
        <v>0</v>
      </c>
      <c r="BB60" s="109">
        <f>'04 - SO 0.2 - Měrný objekt'!F37</f>
        <v>0</v>
      </c>
      <c r="BC60" s="109">
        <f>'04 - SO 0.2 - Měrný objekt'!F38</f>
        <v>0</v>
      </c>
      <c r="BD60" s="111">
        <f>'04 - SO 0.2 - Měrný objekt'!F39</f>
        <v>0</v>
      </c>
      <c r="BT60" s="112" t="s">
        <v>82</v>
      </c>
      <c r="BV60" s="112" t="s">
        <v>74</v>
      </c>
      <c r="BW60" s="112" t="s">
        <v>96</v>
      </c>
      <c r="BX60" s="112" t="s">
        <v>85</v>
      </c>
      <c r="CL60" s="112" t="s">
        <v>3</v>
      </c>
    </row>
    <row r="61" s="6" customFormat="1" ht="16.5" customHeight="1">
      <c r="A61" s="91" t="s">
        <v>76</v>
      </c>
      <c r="B61" s="104"/>
      <c r="C61" s="9"/>
      <c r="D61" s="9"/>
      <c r="E61" s="105" t="s">
        <v>97</v>
      </c>
      <c r="F61" s="105"/>
      <c r="G61" s="105"/>
      <c r="H61" s="105"/>
      <c r="I61" s="105"/>
      <c r="J61" s="9"/>
      <c r="K61" s="105" t="s">
        <v>98</v>
      </c>
      <c r="L61" s="105"/>
      <c r="M61" s="105"/>
      <c r="N61" s="105"/>
      <c r="O61" s="105"/>
      <c r="P61" s="105"/>
      <c r="Q61" s="105"/>
      <c r="R61" s="105"/>
      <c r="S61" s="105"/>
      <c r="T61" s="105"/>
      <c r="U61" s="105"/>
      <c r="V61" s="105"/>
      <c r="W61" s="105"/>
      <c r="X61" s="105"/>
      <c r="Y61" s="105"/>
      <c r="Z61" s="105"/>
      <c r="AA61" s="105"/>
      <c r="AB61" s="105"/>
      <c r="AC61" s="105"/>
      <c r="AD61" s="105"/>
      <c r="AE61" s="105"/>
      <c r="AF61" s="105"/>
      <c r="AG61" s="106">
        <f>'05 - SO 02.5 - Provozní o...'!J32</f>
        <v>0</v>
      </c>
      <c r="AH61" s="9"/>
      <c r="AI61" s="9"/>
      <c r="AJ61" s="9"/>
      <c r="AK61" s="9"/>
      <c r="AL61" s="9"/>
      <c r="AM61" s="9"/>
      <c r="AN61" s="106">
        <f>SUM(AG61,AT61)</f>
        <v>0</v>
      </c>
      <c r="AO61" s="9"/>
      <c r="AP61" s="9"/>
      <c r="AQ61" s="107" t="s">
        <v>87</v>
      </c>
      <c r="AR61" s="104"/>
      <c r="AS61" s="108">
        <v>0</v>
      </c>
      <c r="AT61" s="109">
        <f>ROUND(SUM(AV61:AW61),2)</f>
        <v>0</v>
      </c>
      <c r="AU61" s="110">
        <f>'05 - SO 02.5 - Provozní o...'!P110</f>
        <v>0</v>
      </c>
      <c r="AV61" s="109">
        <f>'05 - SO 02.5 - Provozní o...'!J35</f>
        <v>0</v>
      </c>
      <c r="AW61" s="109">
        <f>'05 - SO 02.5 - Provozní o...'!J36</f>
        <v>0</v>
      </c>
      <c r="AX61" s="109">
        <f>'05 - SO 02.5 - Provozní o...'!J37</f>
        <v>0</v>
      </c>
      <c r="AY61" s="109">
        <f>'05 - SO 02.5 - Provozní o...'!J38</f>
        <v>0</v>
      </c>
      <c r="AZ61" s="109">
        <f>'05 - SO 02.5 - Provozní o...'!F35</f>
        <v>0</v>
      </c>
      <c r="BA61" s="109">
        <f>'05 - SO 02.5 - Provozní o...'!F36</f>
        <v>0</v>
      </c>
      <c r="BB61" s="109">
        <f>'05 - SO 02.5 - Provozní o...'!F37</f>
        <v>0</v>
      </c>
      <c r="BC61" s="109">
        <f>'05 - SO 02.5 - Provozní o...'!F38</f>
        <v>0</v>
      </c>
      <c r="BD61" s="111">
        <f>'05 - SO 02.5 - Provozní o...'!F39</f>
        <v>0</v>
      </c>
      <c r="BT61" s="112" t="s">
        <v>82</v>
      </c>
      <c r="BV61" s="112" t="s">
        <v>74</v>
      </c>
      <c r="BW61" s="112" t="s">
        <v>99</v>
      </c>
      <c r="BX61" s="112" t="s">
        <v>85</v>
      </c>
      <c r="CL61" s="112" t="s">
        <v>3</v>
      </c>
    </row>
    <row r="62" s="6" customFormat="1" ht="16.5" customHeight="1">
      <c r="A62" s="91" t="s">
        <v>76</v>
      </c>
      <c r="B62" s="104"/>
      <c r="C62" s="9"/>
      <c r="D62" s="9"/>
      <c r="E62" s="105" t="s">
        <v>100</v>
      </c>
      <c r="F62" s="105"/>
      <c r="G62" s="105"/>
      <c r="H62" s="105"/>
      <c r="I62" s="105"/>
      <c r="J62" s="9"/>
      <c r="K62" s="105" t="s">
        <v>101</v>
      </c>
      <c r="L62" s="105"/>
      <c r="M62" s="105"/>
      <c r="N62" s="105"/>
      <c r="O62" s="105"/>
      <c r="P62" s="105"/>
      <c r="Q62" s="105"/>
      <c r="R62" s="105"/>
      <c r="S62" s="105"/>
      <c r="T62" s="105"/>
      <c r="U62" s="105"/>
      <c r="V62" s="105"/>
      <c r="W62" s="105"/>
      <c r="X62" s="105"/>
      <c r="Y62" s="105"/>
      <c r="Z62" s="105"/>
      <c r="AA62" s="105"/>
      <c r="AB62" s="105"/>
      <c r="AC62" s="105"/>
      <c r="AD62" s="105"/>
      <c r="AE62" s="105"/>
      <c r="AF62" s="105"/>
      <c r="AG62" s="106">
        <f>'06 - SO 02.6 - Areálové o...'!J32</f>
        <v>0</v>
      </c>
      <c r="AH62" s="9"/>
      <c r="AI62" s="9"/>
      <c r="AJ62" s="9"/>
      <c r="AK62" s="9"/>
      <c r="AL62" s="9"/>
      <c r="AM62" s="9"/>
      <c r="AN62" s="106">
        <f>SUM(AG62,AT62)</f>
        <v>0</v>
      </c>
      <c r="AO62" s="9"/>
      <c r="AP62" s="9"/>
      <c r="AQ62" s="107" t="s">
        <v>87</v>
      </c>
      <c r="AR62" s="104"/>
      <c r="AS62" s="108">
        <v>0</v>
      </c>
      <c r="AT62" s="109">
        <f>ROUND(SUM(AV62:AW62),2)</f>
        <v>0</v>
      </c>
      <c r="AU62" s="110">
        <f>'06 - SO 02.6 - Areálové o...'!P91</f>
        <v>0</v>
      </c>
      <c r="AV62" s="109">
        <f>'06 - SO 02.6 - Areálové o...'!J35</f>
        <v>0</v>
      </c>
      <c r="AW62" s="109">
        <f>'06 - SO 02.6 - Areálové o...'!J36</f>
        <v>0</v>
      </c>
      <c r="AX62" s="109">
        <f>'06 - SO 02.6 - Areálové o...'!J37</f>
        <v>0</v>
      </c>
      <c r="AY62" s="109">
        <f>'06 - SO 02.6 - Areálové o...'!J38</f>
        <v>0</v>
      </c>
      <c r="AZ62" s="109">
        <f>'06 - SO 02.6 - Areálové o...'!F35</f>
        <v>0</v>
      </c>
      <c r="BA62" s="109">
        <f>'06 - SO 02.6 - Areálové o...'!F36</f>
        <v>0</v>
      </c>
      <c r="BB62" s="109">
        <f>'06 - SO 02.6 - Areálové o...'!F37</f>
        <v>0</v>
      </c>
      <c r="BC62" s="109">
        <f>'06 - SO 02.6 - Areálové o...'!F38</f>
        <v>0</v>
      </c>
      <c r="BD62" s="111">
        <f>'06 - SO 02.6 - Areálové o...'!F39</f>
        <v>0</v>
      </c>
      <c r="BT62" s="112" t="s">
        <v>82</v>
      </c>
      <c r="BV62" s="112" t="s">
        <v>74</v>
      </c>
      <c r="BW62" s="112" t="s">
        <v>102</v>
      </c>
      <c r="BX62" s="112" t="s">
        <v>85</v>
      </c>
      <c r="CL62" s="112" t="s">
        <v>3</v>
      </c>
    </row>
    <row r="63" s="6" customFormat="1" ht="16.5" customHeight="1">
      <c r="A63" s="91" t="s">
        <v>76</v>
      </c>
      <c r="B63" s="104"/>
      <c r="C63" s="9"/>
      <c r="D63" s="9"/>
      <c r="E63" s="105" t="s">
        <v>103</v>
      </c>
      <c r="F63" s="105"/>
      <c r="G63" s="105"/>
      <c r="H63" s="105"/>
      <c r="I63" s="105"/>
      <c r="J63" s="9"/>
      <c r="K63" s="105" t="s">
        <v>104</v>
      </c>
      <c r="L63" s="105"/>
      <c r="M63" s="105"/>
      <c r="N63" s="105"/>
      <c r="O63" s="105"/>
      <c r="P63" s="105"/>
      <c r="Q63" s="105"/>
      <c r="R63" s="105"/>
      <c r="S63" s="105"/>
      <c r="T63" s="105"/>
      <c r="U63" s="105"/>
      <c r="V63" s="105"/>
      <c r="W63" s="105"/>
      <c r="X63" s="105"/>
      <c r="Y63" s="105"/>
      <c r="Z63" s="105"/>
      <c r="AA63" s="105"/>
      <c r="AB63" s="105"/>
      <c r="AC63" s="105"/>
      <c r="AD63" s="105"/>
      <c r="AE63" s="105"/>
      <c r="AF63" s="105"/>
      <c r="AG63" s="106">
        <f>'07 - SO 02.7 - Dávkování ...'!J32</f>
        <v>0</v>
      </c>
      <c r="AH63" s="9"/>
      <c r="AI63" s="9"/>
      <c r="AJ63" s="9"/>
      <c r="AK63" s="9"/>
      <c r="AL63" s="9"/>
      <c r="AM63" s="9"/>
      <c r="AN63" s="106">
        <f>SUM(AG63,AT63)</f>
        <v>0</v>
      </c>
      <c r="AO63" s="9"/>
      <c r="AP63" s="9"/>
      <c r="AQ63" s="107" t="s">
        <v>87</v>
      </c>
      <c r="AR63" s="104"/>
      <c r="AS63" s="108">
        <v>0</v>
      </c>
      <c r="AT63" s="109">
        <f>ROUND(SUM(AV63:AW63),2)</f>
        <v>0</v>
      </c>
      <c r="AU63" s="110">
        <f>'07 - SO 02.7 - Dávkování ...'!P93</f>
        <v>0</v>
      </c>
      <c r="AV63" s="109">
        <f>'07 - SO 02.7 - Dávkování ...'!J35</f>
        <v>0</v>
      </c>
      <c r="AW63" s="109">
        <f>'07 - SO 02.7 - Dávkování ...'!J36</f>
        <v>0</v>
      </c>
      <c r="AX63" s="109">
        <f>'07 - SO 02.7 - Dávkování ...'!J37</f>
        <v>0</v>
      </c>
      <c r="AY63" s="109">
        <f>'07 - SO 02.7 - Dávkování ...'!J38</f>
        <v>0</v>
      </c>
      <c r="AZ63" s="109">
        <f>'07 - SO 02.7 - Dávkování ...'!F35</f>
        <v>0</v>
      </c>
      <c r="BA63" s="109">
        <f>'07 - SO 02.7 - Dávkování ...'!F36</f>
        <v>0</v>
      </c>
      <c r="BB63" s="109">
        <f>'07 - SO 02.7 - Dávkování ...'!F37</f>
        <v>0</v>
      </c>
      <c r="BC63" s="109">
        <f>'07 - SO 02.7 - Dávkování ...'!F38</f>
        <v>0</v>
      </c>
      <c r="BD63" s="111">
        <f>'07 - SO 02.7 - Dávkování ...'!F39</f>
        <v>0</v>
      </c>
      <c r="BT63" s="112" t="s">
        <v>82</v>
      </c>
      <c r="BV63" s="112" t="s">
        <v>74</v>
      </c>
      <c r="BW63" s="112" t="s">
        <v>105</v>
      </c>
      <c r="BX63" s="112" t="s">
        <v>85</v>
      </c>
      <c r="CL63" s="112" t="s">
        <v>3</v>
      </c>
    </row>
    <row r="64" s="6" customFormat="1" ht="25.5" customHeight="1">
      <c r="A64" s="91" t="s">
        <v>76</v>
      </c>
      <c r="B64" s="104"/>
      <c r="C64" s="9"/>
      <c r="D64" s="9"/>
      <c r="E64" s="105" t="s">
        <v>106</v>
      </c>
      <c r="F64" s="105"/>
      <c r="G64" s="105"/>
      <c r="H64" s="105"/>
      <c r="I64" s="105"/>
      <c r="J64" s="9"/>
      <c r="K64" s="105" t="s">
        <v>107</v>
      </c>
      <c r="L64" s="105"/>
      <c r="M64" s="105"/>
      <c r="N64" s="105"/>
      <c r="O64" s="105"/>
      <c r="P64" s="105"/>
      <c r="Q64" s="105"/>
      <c r="R64" s="105"/>
      <c r="S64" s="105"/>
      <c r="T64" s="105"/>
      <c r="U64" s="105"/>
      <c r="V64" s="105"/>
      <c r="W64" s="105"/>
      <c r="X64" s="105"/>
      <c r="Y64" s="105"/>
      <c r="Z64" s="105"/>
      <c r="AA64" s="105"/>
      <c r="AB64" s="105"/>
      <c r="AC64" s="105"/>
      <c r="AD64" s="105"/>
      <c r="AE64" s="105"/>
      <c r="AF64" s="105"/>
      <c r="AG64" s="106">
        <f>'08 - SO 02.8 -Zpevněné pl...'!J32</f>
        <v>0</v>
      </c>
      <c r="AH64" s="9"/>
      <c r="AI64" s="9"/>
      <c r="AJ64" s="9"/>
      <c r="AK64" s="9"/>
      <c r="AL64" s="9"/>
      <c r="AM64" s="9"/>
      <c r="AN64" s="106">
        <f>SUM(AG64,AT64)</f>
        <v>0</v>
      </c>
      <c r="AO64" s="9"/>
      <c r="AP64" s="9"/>
      <c r="AQ64" s="107" t="s">
        <v>87</v>
      </c>
      <c r="AR64" s="104"/>
      <c r="AS64" s="108">
        <v>0</v>
      </c>
      <c r="AT64" s="109">
        <f>ROUND(SUM(AV64:AW64),2)</f>
        <v>0</v>
      </c>
      <c r="AU64" s="110">
        <f>'08 - SO 02.8 -Zpevněné pl...'!P95</f>
        <v>0</v>
      </c>
      <c r="AV64" s="109">
        <f>'08 - SO 02.8 -Zpevněné pl...'!J35</f>
        <v>0</v>
      </c>
      <c r="AW64" s="109">
        <f>'08 - SO 02.8 -Zpevněné pl...'!J36</f>
        <v>0</v>
      </c>
      <c r="AX64" s="109">
        <f>'08 - SO 02.8 -Zpevněné pl...'!J37</f>
        <v>0</v>
      </c>
      <c r="AY64" s="109">
        <f>'08 - SO 02.8 -Zpevněné pl...'!J38</f>
        <v>0</v>
      </c>
      <c r="AZ64" s="109">
        <f>'08 - SO 02.8 -Zpevněné pl...'!F35</f>
        <v>0</v>
      </c>
      <c r="BA64" s="109">
        <f>'08 - SO 02.8 -Zpevněné pl...'!F36</f>
        <v>0</v>
      </c>
      <c r="BB64" s="109">
        <f>'08 - SO 02.8 -Zpevněné pl...'!F37</f>
        <v>0</v>
      </c>
      <c r="BC64" s="109">
        <f>'08 - SO 02.8 -Zpevněné pl...'!F38</f>
        <v>0</v>
      </c>
      <c r="BD64" s="111">
        <f>'08 - SO 02.8 -Zpevněné pl...'!F39</f>
        <v>0</v>
      </c>
      <c r="BT64" s="112" t="s">
        <v>82</v>
      </c>
      <c r="BV64" s="112" t="s">
        <v>74</v>
      </c>
      <c r="BW64" s="112" t="s">
        <v>108</v>
      </c>
      <c r="BX64" s="112" t="s">
        <v>85</v>
      </c>
      <c r="CL64" s="112" t="s">
        <v>3</v>
      </c>
    </row>
    <row r="65" s="5" customFormat="1" ht="16.5" customHeight="1">
      <c r="A65" s="91" t="s">
        <v>76</v>
      </c>
      <c r="B65" s="92"/>
      <c r="C65" s="93"/>
      <c r="D65" s="94" t="s">
        <v>91</v>
      </c>
      <c r="E65" s="94"/>
      <c r="F65" s="94"/>
      <c r="G65" s="94"/>
      <c r="H65" s="94"/>
      <c r="I65" s="95"/>
      <c r="J65" s="94" t="s">
        <v>109</v>
      </c>
      <c r="K65" s="94"/>
      <c r="L65" s="94"/>
      <c r="M65" s="94"/>
      <c r="N65" s="94"/>
      <c r="O65" s="94"/>
      <c r="P65" s="94"/>
      <c r="Q65" s="94"/>
      <c r="R65" s="94"/>
      <c r="S65" s="94"/>
      <c r="T65" s="94"/>
      <c r="U65" s="94"/>
      <c r="V65" s="94"/>
      <c r="W65" s="94"/>
      <c r="X65" s="94"/>
      <c r="Y65" s="94"/>
      <c r="Z65" s="94"/>
      <c r="AA65" s="94"/>
      <c r="AB65" s="94"/>
      <c r="AC65" s="94"/>
      <c r="AD65" s="94"/>
      <c r="AE65" s="94"/>
      <c r="AF65" s="94"/>
      <c r="AG65" s="96">
        <f>'03 - SO 03 - Oplocení'!J30</f>
        <v>0</v>
      </c>
      <c r="AH65" s="95"/>
      <c r="AI65" s="95"/>
      <c r="AJ65" s="95"/>
      <c r="AK65" s="95"/>
      <c r="AL65" s="95"/>
      <c r="AM65" s="95"/>
      <c r="AN65" s="96">
        <f>SUM(AG65,AT65)</f>
        <v>0</v>
      </c>
      <c r="AO65" s="95"/>
      <c r="AP65" s="95"/>
      <c r="AQ65" s="97" t="s">
        <v>79</v>
      </c>
      <c r="AR65" s="92"/>
      <c r="AS65" s="98">
        <v>0</v>
      </c>
      <c r="AT65" s="99">
        <f>ROUND(SUM(AV65:AW65),2)</f>
        <v>0</v>
      </c>
      <c r="AU65" s="100">
        <f>'03 - SO 03 - Oplocení'!P84</f>
        <v>0</v>
      </c>
      <c r="AV65" s="99">
        <f>'03 - SO 03 - Oplocení'!J33</f>
        <v>0</v>
      </c>
      <c r="AW65" s="99">
        <f>'03 - SO 03 - Oplocení'!J34</f>
        <v>0</v>
      </c>
      <c r="AX65" s="99">
        <f>'03 - SO 03 - Oplocení'!J35</f>
        <v>0</v>
      </c>
      <c r="AY65" s="99">
        <f>'03 - SO 03 - Oplocení'!J36</f>
        <v>0</v>
      </c>
      <c r="AZ65" s="99">
        <f>'03 - SO 03 - Oplocení'!F33</f>
        <v>0</v>
      </c>
      <c r="BA65" s="99">
        <f>'03 - SO 03 - Oplocení'!F34</f>
        <v>0</v>
      </c>
      <c r="BB65" s="99">
        <f>'03 - SO 03 - Oplocení'!F35</f>
        <v>0</v>
      </c>
      <c r="BC65" s="99">
        <f>'03 - SO 03 - Oplocení'!F36</f>
        <v>0</v>
      </c>
      <c r="BD65" s="101">
        <f>'03 - SO 03 - Oplocení'!F37</f>
        <v>0</v>
      </c>
      <c r="BT65" s="102" t="s">
        <v>80</v>
      </c>
      <c r="BV65" s="102" t="s">
        <v>74</v>
      </c>
      <c r="BW65" s="102" t="s">
        <v>110</v>
      </c>
      <c r="BX65" s="102" t="s">
        <v>5</v>
      </c>
      <c r="CL65" s="102" t="s">
        <v>3</v>
      </c>
      <c r="CM65" s="102" t="s">
        <v>82</v>
      </c>
    </row>
    <row r="66" s="5" customFormat="1" ht="27" customHeight="1">
      <c r="A66" s="91" t="s">
        <v>76</v>
      </c>
      <c r="B66" s="92"/>
      <c r="C66" s="93"/>
      <c r="D66" s="94" t="s">
        <v>94</v>
      </c>
      <c r="E66" s="94"/>
      <c r="F66" s="94"/>
      <c r="G66" s="94"/>
      <c r="H66" s="94"/>
      <c r="I66" s="95"/>
      <c r="J66" s="94" t="s">
        <v>111</v>
      </c>
      <c r="K66" s="94"/>
      <c r="L66" s="94"/>
      <c r="M66" s="94"/>
      <c r="N66" s="94"/>
      <c r="O66" s="94"/>
      <c r="P66" s="94"/>
      <c r="Q66" s="94"/>
      <c r="R66" s="94"/>
      <c r="S66" s="94"/>
      <c r="T66" s="94"/>
      <c r="U66" s="94"/>
      <c r="V66" s="94"/>
      <c r="W66" s="94"/>
      <c r="X66" s="94"/>
      <c r="Y66" s="94"/>
      <c r="Z66" s="94"/>
      <c r="AA66" s="94"/>
      <c r="AB66" s="94"/>
      <c r="AC66" s="94"/>
      <c r="AD66" s="94"/>
      <c r="AE66" s="94"/>
      <c r="AF66" s="94"/>
      <c r="AG66" s="96">
        <f>'04 - SO 04 - Vodovodní př...'!J30</f>
        <v>0</v>
      </c>
      <c r="AH66" s="95"/>
      <c r="AI66" s="95"/>
      <c r="AJ66" s="95"/>
      <c r="AK66" s="95"/>
      <c r="AL66" s="95"/>
      <c r="AM66" s="95"/>
      <c r="AN66" s="96">
        <f>SUM(AG66,AT66)</f>
        <v>0</v>
      </c>
      <c r="AO66" s="95"/>
      <c r="AP66" s="95"/>
      <c r="AQ66" s="97" t="s">
        <v>79</v>
      </c>
      <c r="AR66" s="92"/>
      <c r="AS66" s="98">
        <v>0</v>
      </c>
      <c r="AT66" s="99">
        <f>ROUND(SUM(AV66:AW66),2)</f>
        <v>0</v>
      </c>
      <c r="AU66" s="100">
        <f>'04 - SO 04 - Vodovodní př...'!P91</f>
        <v>0</v>
      </c>
      <c r="AV66" s="99">
        <f>'04 - SO 04 - Vodovodní př...'!J33</f>
        <v>0</v>
      </c>
      <c r="AW66" s="99">
        <f>'04 - SO 04 - Vodovodní př...'!J34</f>
        <v>0</v>
      </c>
      <c r="AX66" s="99">
        <f>'04 - SO 04 - Vodovodní př...'!J35</f>
        <v>0</v>
      </c>
      <c r="AY66" s="99">
        <f>'04 - SO 04 - Vodovodní př...'!J36</f>
        <v>0</v>
      </c>
      <c r="AZ66" s="99">
        <f>'04 - SO 04 - Vodovodní př...'!F33</f>
        <v>0</v>
      </c>
      <c r="BA66" s="99">
        <f>'04 - SO 04 - Vodovodní př...'!F34</f>
        <v>0</v>
      </c>
      <c r="BB66" s="99">
        <f>'04 - SO 04 - Vodovodní př...'!F35</f>
        <v>0</v>
      </c>
      <c r="BC66" s="99">
        <f>'04 - SO 04 - Vodovodní př...'!F36</f>
        <v>0</v>
      </c>
      <c r="BD66" s="101">
        <f>'04 - SO 04 - Vodovodní př...'!F37</f>
        <v>0</v>
      </c>
      <c r="BT66" s="102" t="s">
        <v>80</v>
      </c>
      <c r="BV66" s="102" t="s">
        <v>74</v>
      </c>
      <c r="BW66" s="102" t="s">
        <v>112</v>
      </c>
      <c r="BX66" s="102" t="s">
        <v>5</v>
      </c>
      <c r="CL66" s="102" t="s">
        <v>3</v>
      </c>
      <c r="CM66" s="102" t="s">
        <v>82</v>
      </c>
    </row>
    <row r="67" s="5" customFormat="1" ht="27" customHeight="1">
      <c r="A67" s="91" t="s">
        <v>76</v>
      </c>
      <c r="B67" s="92"/>
      <c r="C67" s="93"/>
      <c r="D67" s="94" t="s">
        <v>97</v>
      </c>
      <c r="E67" s="94"/>
      <c r="F67" s="94"/>
      <c r="G67" s="94"/>
      <c r="H67" s="94"/>
      <c r="I67" s="95"/>
      <c r="J67" s="94" t="s">
        <v>113</v>
      </c>
      <c r="K67" s="94"/>
      <c r="L67" s="94"/>
      <c r="M67" s="94"/>
      <c r="N67" s="94"/>
      <c r="O67" s="94"/>
      <c r="P67" s="94"/>
      <c r="Q67" s="94"/>
      <c r="R67" s="94"/>
      <c r="S67" s="94"/>
      <c r="T67" s="94"/>
      <c r="U67" s="94"/>
      <c r="V67" s="94"/>
      <c r="W67" s="94"/>
      <c r="X67" s="94"/>
      <c r="Y67" s="94"/>
      <c r="Z67" s="94"/>
      <c r="AA67" s="94"/>
      <c r="AB67" s="94"/>
      <c r="AC67" s="94"/>
      <c r="AD67" s="94"/>
      <c r="AE67" s="94"/>
      <c r="AF67" s="94"/>
      <c r="AG67" s="96">
        <f>'05 - SO 05 - Bourací a de...'!J30</f>
        <v>0</v>
      </c>
      <c r="AH67" s="95"/>
      <c r="AI67" s="95"/>
      <c r="AJ67" s="95"/>
      <c r="AK67" s="95"/>
      <c r="AL67" s="95"/>
      <c r="AM67" s="95"/>
      <c r="AN67" s="96">
        <f>SUM(AG67,AT67)</f>
        <v>0</v>
      </c>
      <c r="AO67" s="95"/>
      <c r="AP67" s="95"/>
      <c r="AQ67" s="97" t="s">
        <v>79</v>
      </c>
      <c r="AR67" s="92"/>
      <c r="AS67" s="98">
        <v>0</v>
      </c>
      <c r="AT67" s="99">
        <f>ROUND(SUM(AV67:AW67),2)</f>
        <v>0</v>
      </c>
      <c r="AU67" s="100">
        <f>'05 - SO 05 - Bourací a de...'!P92</f>
        <v>0</v>
      </c>
      <c r="AV67" s="99">
        <f>'05 - SO 05 - Bourací a de...'!J33</f>
        <v>0</v>
      </c>
      <c r="AW67" s="99">
        <f>'05 - SO 05 - Bourací a de...'!J34</f>
        <v>0</v>
      </c>
      <c r="AX67" s="99">
        <f>'05 - SO 05 - Bourací a de...'!J35</f>
        <v>0</v>
      </c>
      <c r="AY67" s="99">
        <f>'05 - SO 05 - Bourací a de...'!J36</f>
        <v>0</v>
      </c>
      <c r="AZ67" s="99">
        <f>'05 - SO 05 - Bourací a de...'!F33</f>
        <v>0</v>
      </c>
      <c r="BA67" s="99">
        <f>'05 - SO 05 - Bourací a de...'!F34</f>
        <v>0</v>
      </c>
      <c r="BB67" s="99">
        <f>'05 - SO 05 - Bourací a de...'!F35</f>
        <v>0</v>
      </c>
      <c r="BC67" s="99">
        <f>'05 - SO 05 - Bourací a de...'!F36</f>
        <v>0</v>
      </c>
      <c r="BD67" s="101">
        <f>'05 - SO 05 - Bourací a de...'!F37</f>
        <v>0</v>
      </c>
      <c r="BT67" s="102" t="s">
        <v>80</v>
      </c>
      <c r="BV67" s="102" t="s">
        <v>74</v>
      </c>
      <c r="BW67" s="102" t="s">
        <v>114</v>
      </c>
      <c r="BX67" s="102" t="s">
        <v>5</v>
      </c>
      <c r="CL67" s="102" t="s">
        <v>3</v>
      </c>
      <c r="CM67" s="102" t="s">
        <v>82</v>
      </c>
    </row>
    <row r="68" s="5" customFormat="1" ht="16.5" customHeight="1">
      <c r="A68" s="91" t="s">
        <v>76</v>
      </c>
      <c r="B68" s="92"/>
      <c r="C68" s="93"/>
      <c r="D68" s="94" t="s">
        <v>100</v>
      </c>
      <c r="E68" s="94"/>
      <c r="F68" s="94"/>
      <c r="G68" s="94"/>
      <c r="H68" s="94"/>
      <c r="I68" s="95"/>
      <c r="J68" s="94" t="s">
        <v>115</v>
      </c>
      <c r="K68" s="94"/>
      <c r="L68" s="94"/>
      <c r="M68" s="94"/>
      <c r="N68" s="94"/>
      <c r="O68" s="94"/>
      <c r="P68" s="94"/>
      <c r="Q68" s="94"/>
      <c r="R68" s="94"/>
      <c r="S68" s="94"/>
      <c r="T68" s="94"/>
      <c r="U68" s="94"/>
      <c r="V68" s="94"/>
      <c r="W68" s="94"/>
      <c r="X68" s="94"/>
      <c r="Y68" s="94"/>
      <c r="Z68" s="94"/>
      <c r="AA68" s="94"/>
      <c r="AB68" s="94"/>
      <c r="AC68" s="94"/>
      <c r="AD68" s="94"/>
      <c r="AE68" s="94"/>
      <c r="AF68" s="94"/>
      <c r="AG68" s="96">
        <f>'06 - PS 01 - Strojně tech...'!J30</f>
        <v>0</v>
      </c>
      <c r="AH68" s="95"/>
      <c r="AI68" s="95"/>
      <c r="AJ68" s="95"/>
      <c r="AK68" s="95"/>
      <c r="AL68" s="95"/>
      <c r="AM68" s="95"/>
      <c r="AN68" s="96">
        <f>SUM(AG68,AT68)</f>
        <v>0</v>
      </c>
      <c r="AO68" s="95"/>
      <c r="AP68" s="95"/>
      <c r="AQ68" s="97" t="s">
        <v>116</v>
      </c>
      <c r="AR68" s="92"/>
      <c r="AS68" s="98">
        <v>0</v>
      </c>
      <c r="AT68" s="99">
        <f>ROUND(SUM(AV68:AW68),2)</f>
        <v>0</v>
      </c>
      <c r="AU68" s="100">
        <f>'06 - PS 01 - Strojně tech...'!P87</f>
        <v>0</v>
      </c>
      <c r="AV68" s="99">
        <f>'06 - PS 01 - Strojně tech...'!J33</f>
        <v>0</v>
      </c>
      <c r="AW68" s="99">
        <f>'06 - PS 01 - Strojně tech...'!J34</f>
        <v>0</v>
      </c>
      <c r="AX68" s="99">
        <f>'06 - PS 01 - Strojně tech...'!J35</f>
        <v>0</v>
      </c>
      <c r="AY68" s="99">
        <f>'06 - PS 01 - Strojně tech...'!J36</f>
        <v>0</v>
      </c>
      <c r="AZ68" s="99">
        <f>'06 - PS 01 - Strojně tech...'!F33</f>
        <v>0</v>
      </c>
      <c r="BA68" s="99">
        <f>'06 - PS 01 - Strojně tech...'!F34</f>
        <v>0</v>
      </c>
      <c r="BB68" s="99">
        <f>'06 - PS 01 - Strojně tech...'!F35</f>
        <v>0</v>
      </c>
      <c r="BC68" s="99">
        <f>'06 - PS 01 - Strojně tech...'!F36</f>
        <v>0</v>
      </c>
      <c r="BD68" s="101">
        <f>'06 - PS 01 - Strojně tech...'!F37</f>
        <v>0</v>
      </c>
      <c r="BT68" s="102" t="s">
        <v>80</v>
      </c>
      <c r="BV68" s="102" t="s">
        <v>74</v>
      </c>
      <c r="BW68" s="102" t="s">
        <v>117</v>
      </c>
      <c r="BX68" s="102" t="s">
        <v>5</v>
      </c>
      <c r="CL68" s="102" t="s">
        <v>3</v>
      </c>
      <c r="CM68" s="102" t="s">
        <v>82</v>
      </c>
    </row>
    <row r="69" s="5" customFormat="1" ht="16.5" customHeight="1">
      <c r="A69" s="91" t="s">
        <v>76</v>
      </c>
      <c r="B69" s="92"/>
      <c r="C69" s="93"/>
      <c r="D69" s="94" t="s">
        <v>106</v>
      </c>
      <c r="E69" s="94"/>
      <c r="F69" s="94"/>
      <c r="G69" s="94"/>
      <c r="H69" s="94"/>
      <c r="I69" s="95"/>
      <c r="J69" s="94" t="s">
        <v>118</v>
      </c>
      <c r="K69" s="94"/>
      <c r="L69" s="94"/>
      <c r="M69" s="94"/>
      <c r="N69" s="94"/>
      <c r="O69" s="94"/>
      <c r="P69" s="94"/>
      <c r="Q69" s="94"/>
      <c r="R69" s="94"/>
      <c r="S69" s="94"/>
      <c r="T69" s="94"/>
      <c r="U69" s="94"/>
      <c r="V69" s="94"/>
      <c r="W69" s="94"/>
      <c r="X69" s="94"/>
      <c r="Y69" s="94"/>
      <c r="Z69" s="94"/>
      <c r="AA69" s="94"/>
      <c r="AB69" s="94"/>
      <c r="AC69" s="94"/>
      <c r="AD69" s="94"/>
      <c r="AE69" s="94"/>
      <c r="AF69" s="94"/>
      <c r="AG69" s="96">
        <f>'08 - VRN'!J30</f>
        <v>0</v>
      </c>
      <c r="AH69" s="95"/>
      <c r="AI69" s="95"/>
      <c r="AJ69" s="95"/>
      <c r="AK69" s="95"/>
      <c r="AL69" s="95"/>
      <c r="AM69" s="95"/>
      <c r="AN69" s="96">
        <f>SUM(AG69,AT69)</f>
        <v>0</v>
      </c>
      <c r="AO69" s="95"/>
      <c r="AP69" s="95"/>
      <c r="AQ69" s="97" t="s">
        <v>119</v>
      </c>
      <c r="AR69" s="92"/>
      <c r="AS69" s="113">
        <v>0</v>
      </c>
      <c r="AT69" s="114">
        <f>ROUND(SUM(AV69:AW69),2)</f>
        <v>0</v>
      </c>
      <c r="AU69" s="115">
        <f>'08 - VRN'!P80</f>
        <v>0</v>
      </c>
      <c r="AV69" s="114">
        <f>'08 - VRN'!J33</f>
        <v>0</v>
      </c>
      <c r="AW69" s="114">
        <f>'08 - VRN'!J34</f>
        <v>0</v>
      </c>
      <c r="AX69" s="114">
        <f>'08 - VRN'!J35</f>
        <v>0</v>
      </c>
      <c r="AY69" s="114">
        <f>'08 - VRN'!J36</f>
        <v>0</v>
      </c>
      <c r="AZ69" s="114">
        <f>'08 - VRN'!F33</f>
        <v>0</v>
      </c>
      <c r="BA69" s="114">
        <f>'08 - VRN'!F34</f>
        <v>0</v>
      </c>
      <c r="BB69" s="114">
        <f>'08 - VRN'!F35</f>
        <v>0</v>
      </c>
      <c r="BC69" s="114">
        <f>'08 - VRN'!F36</f>
        <v>0</v>
      </c>
      <c r="BD69" s="116">
        <f>'08 - VRN'!F37</f>
        <v>0</v>
      </c>
      <c r="BT69" s="102" t="s">
        <v>80</v>
      </c>
      <c r="BV69" s="102" t="s">
        <v>74</v>
      </c>
      <c r="BW69" s="102" t="s">
        <v>120</v>
      </c>
      <c r="BX69" s="102" t="s">
        <v>5</v>
      </c>
      <c r="CL69" s="102" t="s">
        <v>3</v>
      </c>
      <c r="CM69" s="102" t="s">
        <v>82</v>
      </c>
    </row>
    <row r="70" s="1" customFormat="1" ht="30" customHeight="1">
      <c r="B70" s="37"/>
      <c r="AR70" s="37"/>
    </row>
    <row r="71" s="1" customFormat="1" ht="6.96" customHeight="1">
      <c r="B71" s="52"/>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37"/>
    </row>
  </sheetData>
  <mergeCells count="98">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AN68:AP68"/>
    <mergeCell ref="AN69:AP69"/>
    <mergeCell ref="E62:I62"/>
    <mergeCell ref="D55:H55"/>
    <mergeCell ref="D56:H56"/>
    <mergeCell ref="E57:I57"/>
    <mergeCell ref="E58:I58"/>
    <mergeCell ref="E59:I59"/>
    <mergeCell ref="E60:I60"/>
    <mergeCell ref="E61:I61"/>
    <mergeCell ref="E63:I63"/>
    <mergeCell ref="E64:I64"/>
    <mergeCell ref="D65:H65"/>
    <mergeCell ref="D66:H66"/>
    <mergeCell ref="D67:H67"/>
    <mergeCell ref="D68:H68"/>
    <mergeCell ref="D69:H69"/>
    <mergeCell ref="AG64:AM64"/>
    <mergeCell ref="AG63:AM63"/>
    <mergeCell ref="AG65:AM65"/>
    <mergeCell ref="AG66:AM66"/>
    <mergeCell ref="AG67:AM67"/>
    <mergeCell ref="AG68:AM68"/>
    <mergeCell ref="AG69:AM69"/>
    <mergeCell ref="J69:AF69"/>
    <mergeCell ref="J68:AF68"/>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 ref="C52:G52"/>
    <mergeCell ref="I52:AF52"/>
    <mergeCell ref="J55:AF55"/>
    <mergeCell ref="J56:AF56"/>
    <mergeCell ref="K57:AF57"/>
    <mergeCell ref="K58:AF58"/>
    <mergeCell ref="K59:AF59"/>
    <mergeCell ref="K60:AF60"/>
    <mergeCell ref="K61:AF61"/>
    <mergeCell ref="K62:AF62"/>
    <mergeCell ref="K63:AF63"/>
    <mergeCell ref="K64:AF64"/>
    <mergeCell ref="J65:AF65"/>
    <mergeCell ref="J66:AF66"/>
    <mergeCell ref="J67:AF67"/>
  </mergeCells>
  <hyperlinks>
    <hyperlink ref="A55" location="'01 - SO 01 - Příprava sta...'!C2" display="/"/>
    <hyperlink ref="A57" location="'01 - SO 02.1 - Přívodní a...'!C2" display="/"/>
    <hyperlink ref="A58" location="'02 - SO 02.2 - Objekty hr...'!C2" display="/"/>
    <hyperlink ref="A59" location="'03 - SO 02.3 - Aktivační ...'!C2" display="/"/>
    <hyperlink ref="A60" location="'04 - SO 0.2 - Měrný objekt'!C2" display="/"/>
    <hyperlink ref="A61" location="'05 - SO 02.5 - Provozní o...'!C2" display="/"/>
    <hyperlink ref="A62" location="'06 - SO 02.6 - Areálové o...'!C2" display="/"/>
    <hyperlink ref="A63" location="'07 - SO 02.7 - Dávkování ...'!C2" display="/"/>
    <hyperlink ref="A64" location="'08 - SO 02.8 -Zpevněné pl...'!C2" display="/"/>
    <hyperlink ref="A65" location="'03 - SO 03 - Oplocení'!C2" display="/"/>
    <hyperlink ref="A66" location="'04 - SO 04 - Vodovodní př...'!C2" display="/"/>
    <hyperlink ref="A67" location="'05 - SO 05 - Bourací a de...'!C2" display="/"/>
    <hyperlink ref="A68" location="'06 - PS 01 - Strojně tech...'!C2" display="/"/>
    <hyperlink ref="A69" location="'08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108</v>
      </c>
      <c r="AZ2" s="118" t="s">
        <v>121</v>
      </c>
      <c r="BA2" s="118" t="s">
        <v>1274</v>
      </c>
      <c r="BB2" s="118" t="s">
        <v>123</v>
      </c>
      <c r="BC2" s="118" t="s">
        <v>2219</v>
      </c>
      <c r="BD2" s="118" t="s">
        <v>82</v>
      </c>
    </row>
    <row r="3" ht="6.96" customHeight="1">
      <c r="B3" s="20"/>
      <c r="C3" s="21"/>
      <c r="D3" s="21"/>
      <c r="E3" s="21"/>
      <c r="F3" s="21"/>
      <c r="G3" s="21"/>
      <c r="H3" s="21"/>
      <c r="I3" s="119"/>
      <c r="J3" s="21"/>
      <c r="K3" s="21"/>
      <c r="L3" s="22"/>
      <c r="AT3" s="19" t="s">
        <v>82</v>
      </c>
      <c r="AZ3" s="118" t="s">
        <v>49</v>
      </c>
      <c r="BA3" s="118" t="s">
        <v>2220</v>
      </c>
      <c r="BB3" s="118" t="s">
        <v>123</v>
      </c>
      <c r="BC3" s="118" t="s">
        <v>2221</v>
      </c>
      <c r="BD3" s="118"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2222</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ROUND(J95,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ROUND((SUM(BE95:BE214)),  2)</f>
        <v>0</v>
      </c>
      <c r="I35" s="129">
        <v>0.20999999999999999</v>
      </c>
      <c r="J35" s="128">
        <f>ROUND(((SUM(BE95:BE214))*I35),  2)</f>
        <v>0</v>
      </c>
      <c r="L35" s="37"/>
    </row>
    <row r="36" s="1" customFormat="1" ht="14.4" customHeight="1">
      <c r="B36" s="37"/>
      <c r="E36" s="31" t="s">
        <v>44</v>
      </c>
      <c r="F36" s="128">
        <f>ROUND((SUM(BF95:BF214)),  2)</f>
        <v>0</v>
      </c>
      <c r="I36" s="129">
        <v>0.14999999999999999</v>
      </c>
      <c r="J36" s="128">
        <f>ROUND(((SUM(BF95:BF214))*I36),  2)</f>
        <v>0</v>
      </c>
      <c r="L36" s="37"/>
    </row>
    <row r="37" hidden="1" s="1" customFormat="1" ht="14.4" customHeight="1">
      <c r="B37" s="37"/>
      <c r="E37" s="31" t="s">
        <v>45</v>
      </c>
      <c r="F37" s="128">
        <f>ROUND((SUM(BG95:BG214)),  2)</f>
        <v>0</v>
      </c>
      <c r="I37" s="129">
        <v>0.20999999999999999</v>
      </c>
      <c r="J37" s="128">
        <f>0</f>
        <v>0</v>
      </c>
      <c r="L37" s="37"/>
    </row>
    <row r="38" hidden="1" s="1" customFormat="1" ht="14.4" customHeight="1">
      <c r="B38" s="37"/>
      <c r="E38" s="31" t="s">
        <v>46</v>
      </c>
      <c r="F38" s="128">
        <f>ROUND((SUM(BH95:BH214)),  2)</f>
        <v>0</v>
      </c>
      <c r="I38" s="129">
        <v>0.14999999999999999</v>
      </c>
      <c r="J38" s="128">
        <f>0</f>
        <v>0</v>
      </c>
      <c r="L38" s="37"/>
    </row>
    <row r="39" hidden="1" s="1" customFormat="1" ht="14.4" customHeight="1">
      <c r="B39" s="37"/>
      <c r="E39" s="31" t="s">
        <v>47</v>
      </c>
      <c r="F39" s="128">
        <f>ROUND((SUM(BI95:BI214)),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08 - SO 02.8 -Zpevněné plochy a terénní úpravy</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J95</f>
        <v>0</v>
      </c>
      <c r="L63" s="37"/>
      <c r="AU63" s="19" t="s">
        <v>133</v>
      </c>
    </row>
    <row r="64" s="8" customFormat="1" ht="24.96" customHeight="1">
      <c r="B64" s="143"/>
      <c r="D64" s="144" t="s">
        <v>886</v>
      </c>
      <c r="E64" s="145"/>
      <c r="F64" s="145"/>
      <c r="G64" s="145"/>
      <c r="H64" s="145"/>
      <c r="I64" s="146"/>
      <c r="J64" s="147">
        <f>J96</f>
        <v>0</v>
      </c>
      <c r="L64" s="143"/>
    </row>
    <row r="65" s="9" customFormat="1" ht="19.92" customHeight="1">
      <c r="B65" s="148"/>
      <c r="D65" s="149" t="s">
        <v>135</v>
      </c>
      <c r="E65" s="150"/>
      <c r="F65" s="150"/>
      <c r="G65" s="150"/>
      <c r="H65" s="150"/>
      <c r="I65" s="151"/>
      <c r="J65" s="152">
        <f>J97</f>
        <v>0</v>
      </c>
      <c r="L65" s="148"/>
    </row>
    <row r="66" s="9" customFormat="1" ht="19.92" customHeight="1">
      <c r="B66" s="148"/>
      <c r="D66" s="149" t="s">
        <v>136</v>
      </c>
      <c r="E66" s="150"/>
      <c r="F66" s="150"/>
      <c r="G66" s="150"/>
      <c r="H66" s="150"/>
      <c r="I66" s="151"/>
      <c r="J66" s="152">
        <f>J118</f>
        <v>0</v>
      </c>
      <c r="L66" s="148"/>
    </row>
    <row r="67" s="9" customFormat="1" ht="19.92" customHeight="1">
      <c r="B67" s="148"/>
      <c r="D67" s="149" t="s">
        <v>396</v>
      </c>
      <c r="E67" s="150"/>
      <c r="F67" s="150"/>
      <c r="G67" s="150"/>
      <c r="H67" s="150"/>
      <c r="I67" s="151"/>
      <c r="J67" s="152">
        <f>J137</f>
        <v>0</v>
      </c>
      <c r="L67" s="148"/>
    </row>
    <row r="68" s="9" customFormat="1" ht="19.92" customHeight="1">
      <c r="B68" s="148"/>
      <c r="D68" s="149" t="s">
        <v>2094</v>
      </c>
      <c r="E68" s="150"/>
      <c r="F68" s="150"/>
      <c r="G68" s="150"/>
      <c r="H68" s="150"/>
      <c r="I68" s="151"/>
      <c r="J68" s="152">
        <f>J143</f>
        <v>0</v>
      </c>
      <c r="L68" s="148"/>
    </row>
    <row r="69" s="9" customFormat="1" ht="19.92" customHeight="1">
      <c r="B69" s="148"/>
      <c r="D69" s="149" t="s">
        <v>2095</v>
      </c>
      <c r="E69" s="150"/>
      <c r="F69" s="150"/>
      <c r="G69" s="150"/>
      <c r="H69" s="150"/>
      <c r="I69" s="151"/>
      <c r="J69" s="152">
        <f>J181</f>
        <v>0</v>
      </c>
      <c r="L69" s="148"/>
    </row>
    <row r="70" s="9" customFormat="1" ht="19.92" customHeight="1">
      <c r="B70" s="148"/>
      <c r="D70" s="149" t="s">
        <v>2223</v>
      </c>
      <c r="E70" s="150"/>
      <c r="F70" s="150"/>
      <c r="G70" s="150"/>
      <c r="H70" s="150"/>
      <c r="I70" s="151"/>
      <c r="J70" s="152">
        <f>J201</f>
        <v>0</v>
      </c>
      <c r="L70" s="148"/>
    </row>
    <row r="71" s="9" customFormat="1" ht="19.92" customHeight="1">
      <c r="B71" s="148"/>
      <c r="D71" s="149" t="s">
        <v>138</v>
      </c>
      <c r="E71" s="150"/>
      <c r="F71" s="150"/>
      <c r="G71" s="150"/>
      <c r="H71" s="150"/>
      <c r="I71" s="151"/>
      <c r="J71" s="152">
        <f>J206</f>
        <v>0</v>
      </c>
      <c r="L71" s="148"/>
    </row>
    <row r="72" s="8" customFormat="1" ht="24.96" customHeight="1">
      <c r="B72" s="143"/>
      <c r="D72" s="144" t="s">
        <v>889</v>
      </c>
      <c r="E72" s="145"/>
      <c r="F72" s="145"/>
      <c r="G72" s="145"/>
      <c r="H72" s="145"/>
      <c r="I72" s="146"/>
      <c r="J72" s="147">
        <f>J209</f>
        <v>0</v>
      </c>
      <c r="L72" s="143"/>
    </row>
    <row r="73" s="9" customFormat="1" ht="19.92" customHeight="1">
      <c r="B73" s="148"/>
      <c r="D73" s="149" t="s">
        <v>890</v>
      </c>
      <c r="E73" s="150"/>
      <c r="F73" s="150"/>
      <c r="G73" s="150"/>
      <c r="H73" s="150"/>
      <c r="I73" s="151"/>
      <c r="J73" s="152">
        <f>J210</f>
        <v>0</v>
      </c>
      <c r="L73" s="148"/>
    </row>
    <row r="74" s="1" customFormat="1" ht="21.84" customHeight="1">
      <c r="B74" s="37"/>
      <c r="I74" s="121"/>
      <c r="L74" s="37"/>
    </row>
    <row r="75" s="1" customFormat="1" ht="6.96" customHeight="1">
      <c r="B75" s="52"/>
      <c r="C75" s="53"/>
      <c r="D75" s="53"/>
      <c r="E75" s="53"/>
      <c r="F75" s="53"/>
      <c r="G75" s="53"/>
      <c r="H75" s="53"/>
      <c r="I75" s="137"/>
      <c r="J75" s="53"/>
      <c r="K75" s="53"/>
      <c r="L75" s="37"/>
    </row>
    <row r="79" s="1" customFormat="1" ht="6.96" customHeight="1">
      <c r="B79" s="54"/>
      <c r="C79" s="55"/>
      <c r="D79" s="55"/>
      <c r="E79" s="55"/>
      <c r="F79" s="55"/>
      <c r="G79" s="55"/>
      <c r="H79" s="55"/>
      <c r="I79" s="138"/>
      <c r="J79" s="55"/>
      <c r="K79" s="55"/>
      <c r="L79" s="37"/>
    </row>
    <row r="80" s="1" customFormat="1" ht="24.96" customHeight="1">
      <c r="B80" s="37"/>
      <c r="C80" s="23" t="s">
        <v>139</v>
      </c>
      <c r="I80" s="121"/>
      <c r="L80" s="37"/>
    </row>
    <row r="81" s="1" customFormat="1" ht="6.96" customHeight="1">
      <c r="B81" s="37"/>
      <c r="I81" s="121"/>
      <c r="L81" s="37"/>
    </row>
    <row r="82" s="1" customFormat="1" ht="12" customHeight="1">
      <c r="B82" s="37"/>
      <c r="C82" s="31" t="s">
        <v>17</v>
      </c>
      <c r="I82" s="121"/>
      <c r="L82" s="37"/>
    </row>
    <row r="83" s="1" customFormat="1" ht="16.5" customHeight="1">
      <c r="B83" s="37"/>
      <c r="E83" s="120" t="str">
        <f>E7</f>
        <v>Semčice, dostavba kanalizace 2.etapa a intenzifikace ČOV</v>
      </c>
      <c r="F83" s="31"/>
      <c r="G83" s="31"/>
      <c r="H83" s="31"/>
      <c r="I83" s="121"/>
      <c r="L83" s="37"/>
    </row>
    <row r="84" ht="12" customHeight="1">
      <c r="B84" s="22"/>
      <c r="C84" s="31" t="s">
        <v>128</v>
      </c>
      <c r="L84" s="22"/>
    </row>
    <row r="85" s="1" customFormat="1" ht="16.5" customHeight="1">
      <c r="B85" s="37"/>
      <c r="E85" s="120" t="s">
        <v>378</v>
      </c>
      <c r="F85" s="1"/>
      <c r="G85" s="1"/>
      <c r="H85" s="1"/>
      <c r="I85" s="121"/>
      <c r="L85" s="37"/>
    </row>
    <row r="86" s="1" customFormat="1" ht="12" customHeight="1">
      <c r="B86" s="37"/>
      <c r="C86" s="31" t="s">
        <v>382</v>
      </c>
      <c r="I86" s="121"/>
      <c r="L86" s="37"/>
    </row>
    <row r="87" s="1" customFormat="1" ht="16.5" customHeight="1">
      <c r="B87" s="37"/>
      <c r="E87" s="58" t="str">
        <f>E11</f>
        <v>08 - SO 02.8 -Zpevněné plochy a terénní úpravy</v>
      </c>
      <c r="F87" s="1"/>
      <c r="G87" s="1"/>
      <c r="H87" s="1"/>
      <c r="I87" s="121"/>
      <c r="L87" s="37"/>
    </row>
    <row r="88" s="1" customFormat="1" ht="6.96" customHeight="1">
      <c r="B88" s="37"/>
      <c r="I88" s="121"/>
      <c r="L88" s="37"/>
    </row>
    <row r="89" s="1" customFormat="1" ht="12" customHeight="1">
      <c r="B89" s="37"/>
      <c r="C89" s="31" t="s">
        <v>21</v>
      </c>
      <c r="F89" s="19" t="str">
        <f>F14</f>
        <v>Obec Semčice</v>
      </c>
      <c r="I89" s="122" t="s">
        <v>23</v>
      </c>
      <c r="J89" s="60" t="str">
        <f>IF(J14="","",J14)</f>
        <v>1.2.2019</v>
      </c>
      <c r="L89" s="37"/>
    </row>
    <row r="90" s="1" customFormat="1" ht="6.96" customHeight="1">
      <c r="B90" s="37"/>
      <c r="I90" s="121"/>
      <c r="L90" s="37"/>
    </row>
    <row r="91" s="1" customFormat="1" ht="24.9" customHeight="1">
      <c r="B91" s="37"/>
      <c r="C91" s="31" t="s">
        <v>25</v>
      </c>
      <c r="F91" s="19" t="str">
        <f>E17</f>
        <v>VaK Mladá Boleslav, a.s.</v>
      </c>
      <c r="I91" s="122" t="s">
        <v>31</v>
      </c>
      <c r="J91" s="35" t="str">
        <f>E23</f>
        <v>Vodohospodářské inženýrské služby, a.s.</v>
      </c>
      <c r="L91" s="37"/>
    </row>
    <row r="92" s="1" customFormat="1" ht="13.65" customHeight="1">
      <c r="B92" s="37"/>
      <c r="C92" s="31" t="s">
        <v>29</v>
      </c>
      <c r="F92" s="19" t="str">
        <f>IF(E20="","",E20)</f>
        <v>Vyplň údaj</v>
      </c>
      <c r="I92" s="122" t="s">
        <v>34</v>
      </c>
      <c r="J92" s="35" t="str">
        <f>E26</f>
        <v>Ing.Josef Němeček</v>
      </c>
      <c r="L92" s="37"/>
    </row>
    <row r="93" s="1" customFormat="1" ht="10.32" customHeight="1">
      <c r="B93" s="37"/>
      <c r="I93" s="121"/>
      <c r="L93" s="37"/>
    </row>
    <row r="94" s="10" customFormat="1" ht="29.28" customHeight="1">
      <c r="B94" s="153"/>
      <c r="C94" s="154" t="s">
        <v>140</v>
      </c>
      <c r="D94" s="155" t="s">
        <v>57</v>
      </c>
      <c r="E94" s="155" t="s">
        <v>53</v>
      </c>
      <c r="F94" s="155" t="s">
        <v>54</v>
      </c>
      <c r="G94" s="155" t="s">
        <v>141</v>
      </c>
      <c r="H94" s="155" t="s">
        <v>142</v>
      </c>
      <c r="I94" s="156" t="s">
        <v>143</v>
      </c>
      <c r="J94" s="155" t="s">
        <v>132</v>
      </c>
      <c r="K94" s="157" t="s">
        <v>144</v>
      </c>
      <c r="L94" s="153"/>
      <c r="M94" s="75" t="s">
        <v>3</v>
      </c>
      <c r="N94" s="76" t="s">
        <v>42</v>
      </c>
      <c r="O94" s="76" t="s">
        <v>145</v>
      </c>
      <c r="P94" s="76" t="s">
        <v>146</v>
      </c>
      <c r="Q94" s="76" t="s">
        <v>147</v>
      </c>
      <c r="R94" s="76" t="s">
        <v>148</v>
      </c>
      <c r="S94" s="76" t="s">
        <v>149</v>
      </c>
      <c r="T94" s="77" t="s">
        <v>150</v>
      </c>
    </row>
    <row r="95" s="1" customFormat="1" ht="22.8" customHeight="1">
      <c r="B95" s="37"/>
      <c r="C95" s="80" t="s">
        <v>151</v>
      </c>
      <c r="I95" s="121"/>
      <c r="J95" s="158">
        <f>BK95</f>
        <v>0</v>
      </c>
      <c r="L95" s="37"/>
      <c r="M95" s="78"/>
      <c r="N95" s="63"/>
      <c r="O95" s="63"/>
      <c r="P95" s="159">
        <f>P96+P209</f>
        <v>0</v>
      </c>
      <c r="Q95" s="63"/>
      <c r="R95" s="159">
        <f>R96+R209</f>
        <v>160.80370107999997</v>
      </c>
      <c r="S95" s="63"/>
      <c r="T95" s="160">
        <f>T96+T209</f>
        <v>209.86399999999998</v>
      </c>
      <c r="AT95" s="19" t="s">
        <v>71</v>
      </c>
      <c r="AU95" s="19" t="s">
        <v>133</v>
      </c>
      <c r="BK95" s="161">
        <f>BK96+BK209</f>
        <v>0</v>
      </c>
    </row>
    <row r="96" s="11" customFormat="1" ht="25.92" customHeight="1">
      <c r="B96" s="162"/>
      <c r="D96" s="163" t="s">
        <v>71</v>
      </c>
      <c r="E96" s="164" t="s">
        <v>152</v>
      </c>
      <c r="F96" s="164" t="s">
        <v>892</v>
      </c>
      <c r="I96" s="165"/>
      <c r="J96" s="166">
        <f>BK96</f>
        <v>0</v>
      </c>
      <c r="L96" s="162"/>
      <c r="M96" s="167"/>
      <c r="N96" s="168"/>
      <c r="O96" s="168"/>
      <c r="P96" s="169">
        <f>P97+P118+P137+P143+P181+P201+P206</f>
        <v>0</v>
      </c>
      <c r="Q96" s="168"/>
      <c r="R96" s="169">
        <f>R97+R118+R137+R143+R181+R201+R206</f>
        <v>160.78892667999998</v>
      </c>
      <c r="S96" s="168"/>
      <c r="T96" s="170">
        <f>T97+T118+T137+T143+T181+T201+T206</f>
        <v>209.86399999999998</v>
      </c>
      <c r="AR96" s="163" t="s">
        <v>80</v>
      </c>
      <c r="AT96" s="171" t="s">
        <v>71</v>
      </c>
      <c r="AU96" s="171" t="s">
        <v>72</v>
      </c>
      <c r="AY96" s="163" t="s">
        <v>154</v>
      </c>
      <c r="BK96" s="172">
        <f>BK97+BK118+BK137+BK143+BK181+BK201+BK206</f>
        <v>0</v>
      </c>
    </row>
    <row r="97" s="11" customFormat="1" ht="22.8" customHeight="1">
      <c r="B97" s="162"/>
      <c r="D97" s="163" t="s">
        <v>71</v>
      </c>
      <c r="E97" s="173" t="s">
        <v>80</v>
      </c>
      <c r="F97" s="173" t="s">
        <v>155</v>
      </c>
      <c r="I97" s="165"/>
      <c r="J97" s="174">
        <f>BK97</f>
        <v>0</v>
      </c>
      <c r="L97" s="162"/>
      <c r="M97" s="167"/>
      <c r="N97" s="168"/>
      <c r="O97" s="168"/>
      <c r="P97" s="169">
        <f>SUM(P98:P117)</f>
        <v>0</v>
      </c>
      <c r="Q97" s="168"/>
      <c r="R97" s="169">
        <f>SUM(R98:R117)</f>
        <v>0</v>
      </c>
      <c r="S97" s="168"/>
      <c r="T97" s="170">
        <f>SUM(T98:T117)</f>
        <v>209.86399999999998</v>
      </c>
      <c r="AR97" s="163" t="s">
        <v>80</v>
      </c>
      <c r="AT97" s="171" t="s">
        <v>71</v>
      </c>
      <c r="AU97" s="171" t="s">
        <v>80</v>
      </c>
      <c r="AY97" s="163" t="s">
        <v>154</v>
      </c>
      <c r="BK97" s="172">
        <f>SUM(BK98:BK117)</f>
        <v>0</v>
      </c>
    </row>
    <row r="98" s="1" customFormat="1" ht="22.5" customHeight="1">
      <c r="B98" s="175"/>
      <c r="C98" s="176" t="s">
        <v>80</v>
      </c>
      <c r="D98" s="176" t="s">
        <v>156</v>
      </c>
      <c r="E98" s="177" t="s">
        <v>2224</v>
      </c>
      <c r="F98" s="178" t="s">
        <v>2225</v>
      </c>
      <c r="G98" s="179" t="s">
        <v>206</v>
      </c>
      <c r="H98" s="180">
        <v>296</v>
      </c>
      <c r="I98" s="181"/>
      <c r="J98" s="182">
        <f>ROUND(I98*H98,2)</f>
        <v>0</v>
      </c>
      <c r="K98" s="178" t="s">
        <v>160</v>
      </c>
      <c r="L98" s="37"/>
      <c r="M98" s="183" t="s">
        <v>3</v>
      </c>
      <c r="N98" s="184" t="s">
        <v>43</v>
      </c>
      <c r="O98" s="67"/>
      <c r="P98" s="185">
        <f>O98*H98</f>
        <v>0</v>
      </c>
      <c r="Q98" s="185">
        <v>0</v>
      </c>
      <c r="R98" s="185">
        <f>Q98*H98</f>
        <v>0</v>
      </c>
      <c r="S98" s="185">
        <v>0.70899999999999996</v>
      </c>
      <c r="T98" s="186">
        <f>S98*H98</f>
        <v>209.86399999999998</v>
      </c>
      <c r="AR98" s="19" t="s">
        <v>161</v>
      </c>
      <c r="AT98" s="19" t="s">
        <v>156</v>
      </c>
      <c r="AU98" s="19" t="s">
        <v>82</v>
      </c>
      <c r="AY98" s="19" t="s">
        <v>154</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161</v>
      </c>
      <c r="BM98" s="19" t="s">
        <v>2226</v>
      </c>
    </row>
    <row r="99" s="1" customFormat="1">
      <c r="B99" s="37"/>
      <c r="D99" s="188" t="s">
        <v>163</v>
      </c>
      <c r="F99" s="189" t="s">
        <v>2227</v>
      </c>
      <c r="I99" s="121"/>
      <c r="L99" s="37"/>
      <c r="M99" s="190"/>
      <c r="N99" s="67"/>
      <c r="O99" s="67"/>
      <c r="P99" s="67"/>
      <c r="Q99" s="67"/>
      <c r="R99" s="67"/>
      <c r="S99" s="67"/>
      <c r="T99" s="68"/>
      <c r="AT99" s="19" t="s">
        <v>163</v>
      </c>
      <c r="AU99" s="19" t="s">
        <v>82</v>
      </c>
    </row>
    <row r="100" s="14" customFormat="1">
      <c r="B100" s="217"/>
      <c r="D100" s="188" t="s">
        <v>165</v>
      </c>
      <c r="E100" s="218" t="s">
        <v>3</v>
      </c>
      <c r="F100" s="219" t="s">
        <v>2228</v>
      </c>
      <c r="H100" s="218" t="s">
        <v>3</v>
      </c>
      <c r="I100" s="220"/>
      <c r="L100" s="217"/>
      <c r="M100" s="221"/>
      <c r="N100" s="222"/>
      <c r="O100" s="222"/>
      <c r="P100" s="222"/>
      <c r="Q100" s="222"/>
      <c r="R100" s="222"/>
      <c r="S100" s="222"/>
      <c r="T100" s="223"/>
      <c r="AT100" s="218" t="s">
        <v>165</v>
      </c>
      <c r="AU100" s="218" t="s">
        <v>82</v>
      </c>
      <c r="AV100" s="14" t="s">
        <v>80</v>
      </c>
      <c r="AW100" s="14" t="s">
        <v>33</v>
      </c>
      <c r="AX100" s="14" t="s">
        <v>72</v>
      </c>
      <c r="AY100" s="218" t="s">
        <v>154</v>
      </c>
    </row>
    <row r="101" s="12" customFormat="1">
      <c r="B101" s="191"/>
      <c r="D101" s="188" t="s">
        <v>165</v>
      </c>
      <c r="E101" s="198" t="s">
        <v>3</v>
      </c>
      <c r="F101" s="192" t="s">
        <v>2229</v>
      </c>
      <c r="H101" s="193">
        <v>296</v>
      </c>
      <c r="I101" s="194"/>
      <c r="L101" s="191"/>
      <c r="M101" s="195"/>
      <c r="N101" s="196"/>
      <c r="O101" s="196"/>
      <c r="P101" s="196"/>
      <c r="Q101" s="196"/>
      <c r="R101" s="196"/>
      <c r="S101" s="196"/>
      <c r="T101" s="197"/>
      <c r="AT101" s="198" t="s">
        <v>165</v>
      </c>
      <c r="AU101" s="198" t="s">
        <v>82</v>
      </c>
      <c r="AV101" s="12" t="s">
        <v>82</v>
      </c>
      <c r="AW101" s="12" t="s">
        <v>33</v>
      </c>
      <c r="AX101" s="12" t="s">
        <v>80</v>
      </c>
      <c r="AY101" s="198" t="s">
        <v>154</v>
      </c>
    </row>
    <row r="102" s="1" customFormat="1" ht="22.5" customHeight="1">
      <c r="B102" s="175"/>
      <c r="C102" s="176" t="s">
        <v>82</v>
      </c>
      <c r="D102" s="176" t="s">
        <v>156</v>
      </c>
      <c r="E102" s="177" t="s">
        <v>2230</v>
      </c>
      <c r="F102" s="178" t="s">
        <v>2231</v>
      </c>
      <c r="G102" s="179" t="s">
        <v>123</v>
      </c>
      <c r="H102" s="180">
        <v>12.336</v>
      </c>
      <c r="I102" s="181"/>
      <c r="J102" s="182">
        <f>ROUND(I102*H102,2)</f>
        <v>0</v>
      </c>
      <c r="K102" s="178" t="s">
        <v>160</v>
      </c>
      <c r="L102" s="37"/>
      <c r="M102" s="183" t="s">
        <v>3</v>
      </c>
      <c r="N102" s="184" t="s">
        <v>43</v>
      </c>
      <c r="O102" s="67"/>
      <c r="P102" s="185">
        <f>O102*H102</f>
        <v>0</v>
      </c>
      <c r="Q102" s="185">
        <v>0</v>
      </c>
      <c r="R102" s="185">
        <f>Q102*H102</f>
        <v>0</v>
      </c>
      <c r="S102" s="185">
        <v>0</v>
      </c>
      <c r="T102" s="186">
        <f>S102*H102</f>
        <v>0</v>
      </c>
      <c r="AR102" s="19" t="s">
        <v>161</v>
      </c>
      <c r="AT102" s="19" t="s">
        <v>156</v>
      </c>
      <c r="AU102" s="19" t="s">
        <v>82</v>
      </c>
      <c r="AY102" s="19" t="s">
        <v>154</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161</v>
      </c>
      <c r="BM102" s="19" t="s">
        <v>2232</v>
      </c>
    </row>
    <row r="103" s="1" customFormat="1">
      <c r="B103" s="37"/>
      <c r="D103" s="188" t="s">
        <v>163</v>
      </c>
      <c r="F103" s="189" t="s">
        <v>2233</v>
      </c>
      <c r="I103" s="121"/>
      <c r="L103" s="37"/>
      <c r="M103" s="190"/>
      <c r="N103" s="67"/>
      <c r="O103" s="67"/>
      <c r="P103" s="67"/>
      <c r="Q103" s="67"/>
      <c r="R103" s="67"/>
      <c r="S103" s="67"/>
      <c r="T103" s="68"/>
      <c r="AT103" s="19" t="s">
        <v>163</v>
      </c>
      <c r="AU103" s="19" t="s">
        <v>82</v>
      </c>
    </row>
    <row r="104" s="12" customFormat="1">
      <c r="B104" s="191"/>
      <c r="D104" s="188" t="s">
        <v>165</v>
      </c>
      <c r="E104" s="198" t="s">
        <v>3</v>
      </c>
      <c r="F104" s="192" t="s">
        <v>2234</v>
      </c>
      <c r="H104" s="193">
        <v>2.8799999999999999</v>
      </c>
      <c r="I104" s="194"/>
      <c r="L104" s="191"/>
      <c r="M104" s="195"/>
      <c r="N104" s="196"/>
      <c r="O104" s="196"/>
      <c r="P104" s="196"/>
      <c r="Q104" s="196"/>
      <c r="R104" s="196"/>
      <c r="S104" s="196"/>
      <c r="T104" s="197"/>
      <c r="AT104" s="198" t="s">
        <v>165</v>
      </c>
      <c r="AU104" s="198" t="s">
        <v>82</v>
      </c>
      <c r="AV104" s="12" t="s">
        <v>82</v>
      </c>
      <c r="AW104" s="12" t="s">
        <v>33</v>
      </c>
      <c r="AX104" s="12" t="s">
        <v>72</v>
      </c>
      <c r="AY104" s="198" t="s">
        <v>154</v>
      </c>
    </row>
    <row r="105" s="12" customFormat="1">
      <c r="B105" s="191"/>
      <c r="D105" s="188" t="s">
        <v>165</v>
      </c>
      <c r="E105" s="198" t="s">
        <v>3</v>
      </c>
      <c r="F105" s="192" t="s">
        <v>2235</v>
      </c>
      <c r="H105" s="193">
        <v>1.1759999999999999</v>
      </c>
      <c r="I105" s="194"/>
      <c r="L105" s="191"/>
      <c r="M105" s="195"/>
      <c r="N105" s="196"/>
      <c r="O105" s="196"/>
      <c r="P105" s="196"/>
      <c r="Q105" s="196"/>
      <c r="R105" s="196"/>
      <c r="S105" s="196"/>
      <c r="T105" s="197"/>
      <c r="AT105" s="198" t="s">
        <v>165</v>
      </c>
      <c r="AU105" s="198" t="s">
        <v>82</v>
      </c>
      <c r="AV105" s="12" t="s">
        <v>82</v>
      </c>
      <c r="AW105" s="12" t="s">
        <v>33</v>
      </c>
      <c r="AX105" s="12" t="s">
        <v>72</v>
      </c>
      <c r="AY105" s="198" t="s">
        <v>154</v>
      </c>
    </row>
    <row r="106" s="12" customFormat="1">
      <c r="B106" s="191"/>
      <c r="D106" s="188" t="s">
        <v>165</v>
      </c>
      <c r="E106" s="198" t="s">
        <v>3</v>
      </c>
      <c r="F106" s="192" t="s">
        <v>2236</v>
      </c>
      <c r="H106" s="193">
        <v>8.2799999999999994</v>
      </c>
      <c r="I106" s="194"/>
      <c r="L106" s="191"/>
      <c r="M106" s="195"/>
      <c r="N106" s="196"/>
      <c r="O106" s="196"/>
      <c r="P106" s="196"/>
      <c r="Q106" s="196"/>
      <c r="R106" s="196"/>
      <c r="S106" s="196"/>
      <c r="T106" s="197"/>
      <c r="AT106" s="198" t="s">
        <v>165</v>
      </c>
      <c r="AU106" s="198" t="s">
        <v>82</v>
      </c>
      <c r="AV106" s="12" t="s">
        <v>82</v>
      </c>
      <c r="AW106" s="12" t="s">
        <v>33</v>
      </c>
      <c r="AX106" s="12" t="s">
        <v>72</v>
      </c>
      <c r="AY106" s="198" t="s">
        <v>154</v>
      </c>
    </row>
    <row r="107" s="13" customFormat="1">
      <c r="B107" s="199"/>
      <c r="D107" s="188" t="s">
        <v>165</v>
      </c>
      <c r="E107" s="200" t="s">
        <v>49</v>
      </c>
      <c r="F107" s="201" t="s">
        <v>179</v>
      </c>
      <c r="H107" s="202">
        <v>12.336</v>
      </c>
      <c r="I107" s="203"/>
      <c r="L107" s="199"/>
      <c r="M107" s="204"/>
      <c r="N107" s="205"/>
      <c r="O107" s="205"/>
      <c r="P107" s="205"/>
      <c r="Q107" s="205"/>
      <c r="R107" s="205"/>
      <c r="S107" s="205"/>
      <c r="T107" s="206"/>
      <c r="AT107" s="200" t="s">
        <v>165</v>
      </c>
      <c r="AU107" s="200" t="s">
        <v>82</v>
      </c>
      <c r="AV107" s="13" t="s">
        <v>161</v>
      </c>
      <c r="AW107" s="13" t="s">
        <v>33</v>
      </c>
      <c r="AX107" s="13" t="s">
        <v>80</v>
      </c>
      <c r="AY107" s="200" t="s">
        <v>154</v>
      </c>
    </row>
    <row r="108" s="1" customFormat="1" ht="22.5" customHeight="1">
      <c r="B108" s="175"/>
      <c r="C108" s="176" t="s">
        <v>172</v>
      </c>
      <c r="D108" s="176" t="s">
        <v>156</v>
      </c>
      <c r="E108" s="177" t="s">
        <v>263</v>
      </c>
      <c r="F108" s="178" t="s">
        <v>414</v>
      </c>
      <c r="G108" s="179" t="s">
        <v>123</v>
      </c>
      <c r="H108" s="180">
        <v>225.83600000000001</v>
      </c>
      <c r="I108" s="181"/>
      <c r="J108" s="182">
        <f>ROUND(I108*H108,2)</f>
        <v>0</v>
      </c>
      <c r="K108" s="178" t="s">
        <v>3</v>
      </c>
      <c r="L108" s="37"/>
      <c r="M108" s="183" t="s">
        <v>3</v>
      </c>
      <c r="N108" s="184" t="s">
        <v>43</v>
      </c>
      <c r="O108" s="67"/>
      <c r="P108" s="185">
        <f>O108*H108</f>
        <v>0</v>
      </c>
      <c r="Q108" s="185">
        <v>0</v>
      </c>
      <c r="R108" s="185">
        <f>Q108*H108</f>
        <v>0</v>
      </c>
      <c r="S108" s="185">
        <v>0</v>
      </c>
      <c r="T108" s="186">
        <f>S108*H108</f>
        <v>0</v>
      </c>
      <c r="AR108" s="19" t="s">
        <v>161</v>
      </c>
      <c r="AT108" s="19" t="s">
        <v>156</v>
      </c>
      <c r="AU108" s="19" t="s">
        <v>82</v>
      </c>
      <c r="AY108" s="19" t="s">
        <v>154</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161</v>
      </c>
      <c r="BM108" s="19" t="s">
        <v>2237</v>
      </c>
    </row>
    <row r="109" s="1" customFormat="1">
      <c r="B109" s="37"/>
      <c r="D109" s="188" t="s">
        <v>163</v>
      </c>
      <c r="F109" s="189" t="s">
        <v>894</v>
      </c>
      <c r="I109" s="121"/>
      <c r="L109" s="37"/>
      <c r="M109" s="190"/>
      <c r="N109" s="67"/>
      <c r="O109" s="67"/>
      <c r="P109" s="67"/>
      <c r="Q109" s="67"/>
      <c r="R109" s="67"/>
      <c r="S109" s="67"/>
      <c r="T109" s="68"/>
      <c r="AT109" s="19" t="s">
        <v>163</v>
      </c>
      <c r="AU109" s="19" t="s">
        <v>82</v>
      </c>
    </row>
    <row r="110" s="12" customFormat="1">
      <c r="B110" s="191"/>
      <c r="D110" s="188" t="s">
        <v>165</v>
      </c>
      <c r="E110" s="198" t="s">
        <v>3</v>
      </c>
      <c r="F110" s="192" t="s">
        <v>2101</v>
      </c>
      <c r="H110" s="193">
        <v>12.336</v>
      </c>
      <c r="I110" s="194"/>
      <c r="L110" s="191"/>
      <c r="M110" s="195"/>
      <c r="N110" s="196"/>
      <c r="O110" s="196"/>
      <c r="P110" s="196"/>
      <c r="Q110" s="196"/>
      <c r="R110" s="196"/>
      <c r="S110" s="196"/>
      <c r="T110" s="197"/>
      <c r="AT110" s="198" t="s">
        <v>165</v>
      </c>
      <c r="AU110" s="198" t="s">
        <v>82</v>
      </c>
      <c r="AV110" s="12" t="s">
        <v>82</v>
      </c>
      <c r="AW110" s="12" t="s">
        <v>33</v>
      </c>
      <c r="AX110" s="12" t="s">
        <v>72</v>
      </c>
      <c r="AY110" s="198" t="s">
        <v>154</v>
      </c>
    </row>
    <row r="111" s="12" customFormat="1">
      <c r="B111" s="191"/>
      <c r="D111" s="188" t="s">
        <v>165</v>
      </c>
      <c r="E111" s="198" t="s">
        <v>3</v>
      </c>
      <c r="F111" s="192" t="s">
        <v>895</v>
      </c>
      <c r="H111" s="193">
        <v>213.5</v>
      </c>
      <c r="I111" s="194"/>
      <c r="L111" s="191"/>
      <c r="M111" s="195"/>
      <c r="N111" s="196"/>
      <c r="O111" s="196"/>
      <c r="P111" s="196"/>
      <c r="Q111" s="196"/>
      <c r="R111" s="196"/>
      <c r="S111" s="196"/>
      <c r="T111" s="197"/>
      <c r="AT111" s="198" t="s">
        <v>165</v>
      </c>
      <c r="AU111" s="198" t="s">
        <v>82</v>
      </c>
      <c r="AV111" s="12" t="s">
        <v>82</v>
      </c>
      <c r="AW111" s="12" t="s">
        <v>33</v>
      </c>
      <c r="AX111" s="12" t="s">
        <v>72</v>
      </c>
      <c r="AY111" s="198" t="s">
        <v>154</v>
      </c>
    </row>
    <row r="112" s="13" customFormat="1">
      <c r="B112" s="199"/>
      <c r="D112" s="188" t="s">
        <v>165</v>
      </c>
      <c r="E112" s="200" t="s">
        <v>3</v>
      </c>
      <c r="F112" s="201" t="s">
        <v>179</v>
      </c>
      <c r="H112" s="202">
        <v>225.83600000000001</v>
      </c>
      <c r="I112" s="203"/>
      <c r="L112" s="199"/>
      <c r="M112" s="204"/>
      <c r="N112" s="205"/>
      <c r="O112" s="205"/>
      <c r="P112" s="205"/>
      <c r="Q112" s="205"/>
      <c r="R112" s="205"/>
      <c r="S112" s="205"/>
      <c r="T112" s="206"/>
      <c r="AT112" s="200" t="s">
        <v>165</v>
      </c>
      <c r="AU112" s="200" t="s">
        <v>82</v>
      </c>
      <c r="AV112" s="13" t="s">
        <v>161</v>
      </c>
      <c r="AW112" s="13" t="s">
        <v>33</v>
      </c>
      <c r="AX112" s="13" t="s">
        <v>80</v>
      </c>
      <c r="AY112" s="200" t="s">
        <v>154</v>
      </c>
    </row>
    <row r="113" s="1" customFormat="1" ht="22.5" customHeight="1">
      <c r="B113" s="175"/>
      <c r="C113" s="176" t="s">
        <v>161</v>
      </c>
      <c r="D113" s="176" t="s">
        <v>156</v>
      </c>
      <c r="E113" s="177" t="s">
        <v>295</v>
      </c>
      <c r="F113" s="178" t="s">
        <v>296</v>
      </c>
      <c r="G113" s="179" t="s">
        <v>123</v>
      </c>
      <c r="H113" s="180">
        <v>213.5</v>
      </c>
      <c r="I113" s="181"/>
      <c r="J113" s="182">
        <f>ROUND(I113*H113,2)</f>
        <v>0</v>
      </c>
      <c r="K113" s="178" t="s">
        <v>160</v>
      </c>
      <c r="L113" s="37"/>
      <c r="M113" s="183" t="s">
        <v>3</v>
      </c>
      <c r="N113" s="184" t="s">
        <v>43</v>
      </c>
      <c r="O113" s="67"/>
      <c r="P113" s="185">
        <f>O113*H113</f>
        <v>0</v>
      </c>
      <c r="Q113" s="185">
        <v>0</v>
      </c>
      <c r="R113" s="185">
        <f>Q113*H113</f>
        <v>0</v>
      </c>
      <c r="S113" s="185">
        <v>0</v>
      </c>
      <c r="T113" s="186">
        <f>S113*H113</f>
        <v>0</v>
      </c>
      <c r="AR113" s="19" t="s">
        <v>161</v>
      </c>
      <c r="AT113" s="19" t="s">
        <v>156</v>
      </c>
      <c r="AU113" s="19" t="s">
        <v>82</v>
      </c>
      <c r="AY113" s="19" t="s">
        <v>154</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161</v>
      </c>
      <c r="BM113" s="19" t="s">
        <v>2238</v>
      </c>
    </row>
    <row r="114" s="1" customFormat="1">
      <c r="B114" s="37"/>
      <c r="D114" s="188" t="s">
        <v>163</v>
      </c>
      <c r="F114" s="189" t="s">
        <v>298</v>
      </c>
      <c r="I114" s="121"/>
      <c r="L114" s="37"/>
      <c r="M114" s="190"/>
      <c r="N114" s="67"/>
      <c r="O114" s="67"/>
      <c r="P114" s="67"/>
      <c r="Q114" s="67"/>
      <c r="R114" s="67"/>
      <c r="S114" s="67"/>
      <c r="T114" s="68"/>
      <c r="AT114" s="19" t="s">
        <v>163</v>
      </c>
      <c r="AU114" s="19" t="s">
        <v>82</v>
      </c>
    </row>
    <row r="115" s="12" customFormat="1">
      <c r="B115" s="191"/>
      <c r="D115" s="188" t="s">
        <v>165</v>
      </c>
      <c r="E115" s="198" t="s">
        <v>3</v>
      </c>
      <c r="F115" s="192" t="s">
        <v>2239</v>
      </c>
      <c r="H115" s="193">
        <v>87.5</v>
      </c>
      <c r="I115" s="194"/>
      <c r="L115" s="191"/>
      <c r="M115" s="195"/>
      <c r="N115" s="196"/>
      <c r="O115" s="196"/>
      <c r="P115" s="196"/>
      <c r="Q115" s="196"/>
      <c r="R115" s="196"/>
      <c r="S115" s="196"/>
      <c r="T115" s="197"/>
      <c r="AT115" s="198" t="s">
        <v>165</v>
      </c>
      <c r="AU115" s="198" t="s">
        <v>82</v>
      </c>
      <c r="AV115" s="12" t="s">
        <v>82</v>
      </c>
      <c r="AW115" s="12" t="s">
        <v>33</v>
      </c>
      <c r="AX115" s="12" t="s">
        <v>72</v>
      </c>
      <c r="AY115" s="198" t="s">
        <v>154</v>
      </c>
    </row>
    <row r="116" s="12" customFormat="1">
      <c r="B116" s="191"/>
      <c r="D116" s="188" t="s">
        <v>165</v>
      </c>
      <c r="E116" s="198" t="s">
        <v>3</v>
      </c>
      <c r="F116" s="192" t="s">
        <v>2240</v>
      </c>
      <c r="H116" s="193">
        <v>126</v>
      </c>
      <c r="I116" s="194"/>
      <c r="L116" s="191"/>
      <c r="M116" s="195"/>
      <c r="N116" s="196"/>
      <c r="O116" s="196"/>
      <c r="P116" s="196"/>
      <c r="Q116" s="196"/>
      <c r="R116" s="196"/>
      <c r="S116" s="196"/>
      <c r="T116" s="197"/>
      <c r="AT116" s="198" t="s">
        <v>165</v>
      </c>
      <c r="AU116" s="198" t="s">
        <v>82</v>
      </c>
      <c r="AV116" s="12" t="s">
        <v>82</v>
      </c>
      <c r="AW116" s="12" t="s">
        <v>33</v>
      </c>
      <c r="AX116" s="12" t="s">
        <v>72</v>
      </c>
      <c r="AY116" s="198" t="s">
        <v>154</v>
      </c>
    </row>
    <row r="117" s="13" customFormat="1">
      <c r="B117" s="199"/>
      <c r="D117" s="188" t="s">
        <v>165</v>
      </c>
      <c r="E117" s="200" t="s">
        <v>121</v>
      </c>
      <c r="F117" s="201" t="s">
        <v>179</v>
      </c>
      <c r="H117" s="202">
        <v>213.5</v>
      </c>
      <c r="I117" s="203"/>
      <c r="L117" s="199"/>
      <c r="M117" s="204"/>
      <c r="N117" s="205"/>
      <c r="O117" s="205"/>
      <c r="P117" s="205"/>
      <c r="Q117" s="205"/>
      <c r="R117" s="205"/>
      <c r="S117" s="205"/>
      <c r="T117" s="206"/>
      <c r="AT117" s="200" t="s">
        <v>165</v>
      </c>
      <c r="AU117" s="200" t="s">
        <v>82</v>
      </c>
      <c r="AV117" s="13" t="s">
        <v>161</v>
      </c>
      <c r="AW117" s="13" t="s">
        <v>33</v>
      </c>
      <c r="AX117" s="13" t="s">
        <v>80</v>
      </c>
      <c r="AY117" s="200" t="s">
        <v>154</v>
      </c>
    </row>
    <row r="118" s="11" customFormat="1" ht="22.8" customHeight="1">
      <c r="B118" s="162"/>
      <c r="D118" s="163" t="s">
        <v>71</v>
      </c>
      <c r="E118" s="173" t="s">
        <v>82</v>
      </c>
      <c r="F118" s="173" t="s">
        <v>333</v>
      </c>
      <c r="I118" s="165"/>
      <c r="J118" s="174">
        <f>BK118</f>
        <v>0</v>
      </c>
      <c r="L118" s="162"/>
      <c r="M118" s="167"/>
      <c r="N118" s="168"/>
      <c r="O118" s="168"/>
      <c r="P118" s="169">
        <f>SUM(P119:P136)</f>
        <v>0</v>
      </c>
      <c r="Q118" s="168"/>
      <c r="R118" s="169">
        <f>SUM(R119:R136)</f>
        <v>25.708996160000002</v>
      </c>
      <c r="S118" s="168"/>
      <c r="T118" s="170">
        <f>SUM(T119:T136)</f>
        <v>0</v>
      </c>
      <c r="AR118" s="163" t="s">
        <v>80</v>
      </c>
      <c r="AT118" s="171" t="s">
        <v>71</v>
      </c>
      <c r="AU118" s="171" t="s">
        <v>80</v>
      </c>
      <c r="AY118" s="163" t="s">
        <v>154</v>
      </c>
      <c r="BK118" s="172">
        <f>SUM(BK119:BK136)</f>
        <v>0</v>
      </c>
    </row>
    <row r="119" s="1" customFormat="1" ht="22.5" customHeight="1">
      <c r="B119" s="175"/>
      <c r="C119" s="176" t="s">
        <v>188</v>
      </c>
      <c r="D119" s="176" t="s">
        <v>156</v>
      </c>
      <c r="E119" s="177" t="s">
        <v>2241</v>
      </c>
      <c r="F119" s="178" t="s">
        <v>2242</v>
      </c>
      <c r="G119" s="179" t="s">
        <v>253</v>
      </c>
      <c r="H119" s="180">
        <v>9.8000000000000007</v>
      </c>
      <c r="I119" s="181"/>
      <c r="J119" s="182">
        <f>ROUND(I119*H119,2)</f>
        <v>0</v>
      </c>
      <c r="K119" s="178" t="s">
        <v>160</v>
      </c>
      <c r="L119" s="37"/>
      <c r="M119" s="183" t="s">
        <v>3</v>
      </c>
      <c r="N119" s="184" t="s">
        <v>43</v>
      </c>
      <c r="O119" s="67"/>
      <c r="P119" s="185">
        <f>O119*H119</f>
        <v>0</v>
      </c>
      <c r="Q119" s="185">
        <v>0.22128999999999999</v>
      </c>
      <c r="R119" s="185">
        <f>Q119*H119</f>
        <v>2.1686420000000002</v>
      </c>
      <c r="S119" s="185">
        <v>0</v>
      </c>
      <c r="T119" s="186">
        <f>S119*H119</f>
        <v>0</v>
      </c>
      <c r="AR119" s="19" t="s">
        <v>161</v>
      </c>
      <c r="AT119" s="19" t="s">
        <v>156</v>
      </c>
      <c r="AU119" s="19" t="s">
        <v>82</v>
      </c>
      <c r="AY119" s="19" t="s">
        <v>154</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161</v>
      </c>
      <c r="BM119" s="19" t="s">
        <v>2243</v>
      </c>
    </row>
    <row r="120" s="12" customFormat="1">
      <c r="B120" s="191"/>
      <c r="D120" s="188" t="s">
        <v>165</v>
      </c>
      <c r="E120" s="198" t="s">
        <v>3</v>
      </c>
      <c r="F120" s="192" t="s">
        <v>2244</v>
      </c>
      <c r="H120" s="193">
        <v>9.8000000000000007</v>
      </c>
      <c r="I120" s="194"/>
      <c r="L120" s="191"/>
      <c r="M120" s="195"/>
      <c r="N120" s="196"/>
      <c r="O120" s="196"/>
      <c r="P120" s="196"/>
      <c r="Q120" s="196"/>
      <c r="R120" s="196"/>
      <c r="S120" s="196"/>
      <c r="T120" s="197"/>
      <c r="AT120" s="198" t="s">
        <v>165</v>
      </c>
      <c r="AU120" s="198" t="s">
        <v>82</v>
      </c>
      <c r="AV120" s="12" t="s">
        <v>82</v>
      </c>
      <c r="AW120" s="12" t="s">
        <v>33</v>
      </c>
      <c r="AX120" s="12" t="s">
        <v>80</v>
      </c>
      <c r="AY120" s="198" t="s">
        <v>154</v>
      </c>
    </row>
    <row r="121" s="1" customFormat="1" ht="16.5" customHeight="1">
      <c r="B121" s="175"/>
      <c r="C121" s="176" t="s">
        <v>193</v>
      </c>
      <c r="D121" s="176" t="s">
        <v>156</v>
      </c>
      <c r="E121" s="177" t="s">
        <v>2245</v>
      </c>
      <c r="F121" s="178" t="s">
        <v>2246</v>
      </c>
      <c r="G121" s="179" t="s">
        <v>123</v>
      </c>
      <c r="H121" s="180">
        <v>3.7999999999999998</v>
      </c>
      <c r="I121" s="181"/>
      <c r="J121" s="182">
        <f>ROUND(I121*H121,2)</f>
        <v>0</v>
      </c>
      <c r="K121" s="178" t="s">
        <v>160</v>
      </c>
      <c r="L121" s="37"/>
      <c r="M121" s="183" t="s">
        <v>3</v>
      </c>
      <c r="N121" s="184" t="s">
        <v>43</v>
      </c>
      <c r="O121" s="67"/>
      <c r="P121" s="185">
        <f>O121*H121</f>
        <v>0</v>
      </c>
      <c r="Q121" s="185">
        <v>2.1600000000000001</v>
      </c>
      <c r="R121" s="185">
        <f>Q121*H121</f>
        <v>8.2080000000000002</v>
      </c>
      <c r="S121" s="185">
        <v>0</v>
      </c>
      <c r="T121" s="186">
        <f>S121*H121</f>
        <v>0</v>
      </c>
      <c r="AR121" s="19" t="s">
        <v>161</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161</v>
      </c>
      <c r="BM121" s="19" t="s">
        <v>2247</v>
      </c>
    </row>
    <row r="122" s="1" customFormat="1">
      <c r="B122" s="37"/>
      <c r="D122" s="188" t="s">
        <v>163</v>
      </c>
      <c r="F122" s="189" t="s">
        <v>916</v>
      </c>
      <c r="I122" s="121"/>
      <c r="L122" s="37"/>
      <c r="M122" s="190"/>
      <c r="N122" s="67"/>
      <c r="O122" s="67"/>
      <c r="P122" s="67"/>
      <c r="Q122" s="67"/>
      <c r="R122" s="67"/>
      <c r="S122" s="67"/>
      <c r="T122" s="68"/>
      <c r="AT122" s="19" t="s">
        <v>163</v>
      </c>
      <c r="AU122" s="19" t="s">
        <v>82</v>
      </c>
    </row>
    <row r="123" s="12" customFormat="1">
      <c r="B123" s="191"/>
      <c r="D123" s="188" t="s">
        <v>165</v>
      </c>
      <c r="E123" s="198" t="s">
        <v>3</v>
      </c>
      <c r="F123" s="192" t="s">
        <v>2248</v>
      </c>
      <c r="H123" s="193">
        <v>1.1519999999999999</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2" customFormat="1">
      <c r="B124" s="191"/>
      <c r="D124" s="188" t="s">
        <v>165</v>
      </c>
      <c r="E124" s="198" t="s">
        <v>3</v>
      </c>
      <c r="F124" s="192" t="s">
        <v>2249</v>
      </c>
      <c r="H124" s="193">
        <v>0.78400000000000003</v>
      </c>
      <c r="I124" s="194"/>
      <c r="L124" s="191"/>
      <c r="M124" s="195"/>
      <c r="N124" s="196"/>
      <c r="O124" s="196"/>
      <c r="P124" s="196"/>
      <c r="Q124" s="196"/>
      <c r="R124" s="196"/>
      <c r="S124" s="196"/>
      <c r="T124" s="197"/>
      <c r="AT124" s="198" t="s">
        <v>165</v>
      </c>
      <c r="AU124" s="198" t="s">
        <v>82</v>
      </c>
      <c r="AV124" s="12" t="s">
        <v>82</v>
      </c>
      <c r="AW124" s="12" t="s">
        <v>33</v>
      </c>
      <c r="AX124" s="12" t="s">
        <v>72</v>
      </c>
      <c r="AY124" s="198" t="s">
        <v>154</v>
      </c>
    </row>
    <row r="125" s="12" customFormat="1">
      <c r="B125" s="191"/>
      <c r="D125" s="188" t="s">
        <v>165</v>
      </c>
      <c r="E125" s="198" t="s">
        <v>3</v>
      </c>
      <c r="F125" s="192" t="s">
        <v>2250</v>
      </c>
      <c r="H125" s="193">
        <v>2.6000000000000001</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2" customFormat="1">
      <c r="B126" s="191"/>
      <c r="D126" s="188" t="s">
        <v>165</v>
      </c>
      <c r="E126" s="198" t="s">
        <v>3</v>
      </c>
      <c r="F126" s="192" t="s">
        <v>2251</v>
      </c>
      <c r="H126" s="193">
        <v>3.7999999999999998</v>
      </c>
      <c r="I126" s="194"/>
      <c r="L126" s="191"/>
      <c r="M126" s="195"/>
      <c r="N126" s="196"/>
      <c r="O126" s="196"/>
      <c r="P126" s="196"/>
      <c r="Q126" s="196"/>
      <c r="R126" s="196"/>
      <c r="S126" s="196"/>
      <c r="T126" s="197"/>
      <c r="AT126" s="198" t="s">
        <v>165</v>
      </c>
      <c r="AU126" s="198" t="s">
        <v>82</v>
      </c>
      <c r="AV126" s="12" t="s">
        <v>82</v>
      </c>
      <c r="AW126" s="12" t="s">
        <v>33</v>
      </c>
      <c r="AX126" s="12" t="s">
        <v>80</v>
      </c>
      <c r="AY126" s="198" t="s">
        <v>154</v>
      </c>
    </row>
    <row r="127" s="1" customFormat="1" ht="16.5" customHeight="1">
      <c r="B127" s="175"/>
      <c r="C127" s="176" t="s">
        <v>198</v>
      </c>
      <c r="D127" s="176" t="s">
        <v>156</v>
      </c>
      <c r="E127" s="177" t="s">
        <v>1356</v>
      </c>
      <c r="F127" s="178" t="s">
        <v>1357</v>
      </c>
      <c r="G127" s="179" t="s">
        <v>123</v>
      </c>
      <c r="H127" s="180">
        <v>3.7999999999999998</v>
      </c>
      <c r="I127" s="181"/>
      <c r="J127" s="182">
        <f>ROUND(I127*H127,2)</f>
        <v>0</v>
      </c>
      <c r="K127" s="178" t="s">
        <v>160</v>
      </c>
      <c r="L127" s="37"/>
      <c r="M127" s="183" t="s">
        <v>3</v>
      </c>
      <c r="N127" s="184" t="s">
        <v>43</v>
      </c>
      <c r="O127" s="67"/>
      <c r="P127" s="185">
        <f>O127*H127</f>
        <v>0</v>
      </c>
      <c r="Q127" s="185">
        <v>2.1600000000000001</v>
      </c>
      <c r="R127" s="185">
        <f>Q127*H127</f>
        <v>8.2080000000000002</v>
      </c>
      <c r="S127" s="185">
        <v>0</v>
      </c>
      <c r="T127" s="186">
        <f>S127*H127</f>
        <v>0</v>
      </c>
      <c r="AR127" s="19" t="s">
        <v>161</v>
      </c>
      <c r="AT127" s="19" t="s">
        <v>156</v>
      </c>
      <c r="AU127" s="19" t="s">
        <v>82</v>
      </c>
      <c r="AY127" s="19" t="s">
        <v>154</v>
      </c>
      <c r="BE127" s="187">
        <f>IF(N127="základní",J127,0)</f>
        <v>0</v>
      </c>
      <c r="BF127" s="187">
        <f>IF(N127="snížená",J127,0)</f>
        <v>0</v>
      </c>
      <c r="BG127" s="187">
        <f>IF(N127="zákl. přenesená",J127,0)</f>
        <v>0</v>
      </c>
      <c r="BH127" s="187">
        <f>IF(N127="sníž. přenesená",J127,0)</f>
        <v>0</v>
      </c>
      <c r="BI127" s="187">
        <f>IF(N127="nulová",J127,0)</f>
        <v>0</v>
      </c>
      <c r="BJ127" s="19" t="s">
        <v>80</v>
      </c>
      <c r="BK127" s="187">
        <f>ROUND(I127*H127,2)</f>
        <v>0</v>
      </c>
      <c r="BL127" s="19" t="s">
        <v>161</v>
      </c>
      <c r="BM127" s="19" t="s">
        <v>2252</v>
      </c>
    </row>
    <row r="128" s="1" customFormat="1">
      <c r="B128" s="37"/>
      <c r="D128" s="188" t="s">
        <v>163</v>
      </c>
      <c r="F128" s="189" t="s">
        <v>916</v>
      </c>
      <c r="I128" s="121"/>
      <c r="L128" s="37"/>
      <c r="M128" s="190"/>
      <c r="N128" s="67"/>
      <c r="O128" s="67"/>
      <c r="P128" s="67"/>
      <c r="Q128" s="67"/>
      <c r="R128" s="67"/>
      <c r="S128" s="67"/>
      <c r="T128" s="68"/>
      <c r="AT128" s="19" t="s">
        <v>163</v>
      </c>
      <c r="AU128" s="19" t="s">
        <v>82</v>
      </c>
    </row>
    <row r="129" s="12" customFormat="1">
      <c r="B129" s="191"/>
      <c r="D129" s="188" t="s">
        <v>165</v>
      </c>
      <c r="E129" s="198" t="s">
        <v>3</v>
      </c>
      <c r="F129" s="192" t="s">
        <v>2250</v>
      </c>
      <c r="H129" s="193">
        <v>2.6000000000000001</v>
      </c>
      <c r="I129" s="194"/>
      <c r="L129" s="191"/>
      <c r="M129" s="195"/>
      <c r="N129" s="196"/>
      <c r="O129" s="196"/>
      <c r="P129" s="196"/>
      <c r="Q129" s="196"/>
      <c r="R129" s="196"/>
      <c r="S129" s="196"/>
      <c r="T129" s="197"/>
      <c r="AT129" s="198" t="s">
        <v>165</v>
      </c>
      <c r="AU129" s="198" t="s">
        <v>82</v>
      </c>
      <c r="AV129" s="12" t="s">
        <v>82</v>
      </c>
      <c r="AW129" s="12" t="s">
        <v>33</v>
      </c>
      <c r="AX129" s="12" t="s">
        <v>72</v>
      </c>
      <c r="AY129" s="198" t="s">
        <v>154</v>
      </c>
    </row>
    <row r="130" s="12" customFormat="1">
      <c r="B130" s="191"/>
      <c r="D130" s="188" t="s">
        <v>165</v>
      </c>
      <c r="E130" s="198" t="s">
        <v>3</v>
      </c>
      <c r="F130" s="192" t="s">
        <v>2253</v>
      </c>
      <c r="H130" s="193">
        <v>3.7999999999999998</v>
      </c>
      <c r="I130" s="194"/>
      <c r="L130" s="191"/>
      <c r="M130" s="195"/>
      <c r="N130" s="196"/>
      <c r="O130" s="196"/>
      <c r="P130" s="196"/>
      <c r="Q130" s="196"/>
      <c r="R130" s="196"/>
      <c r="S130" s="196"/>
      <c r="T130" s="197"/>
      <c r="AT130" s="198" t="s">
        <v>165</v>
      </c>
      <c r="AU130" s="198" t="s">
        <v>82</v>
      </c>
      <c r="AV130" s="12" t="s">
        <v>82</v>
      </c>
      <c r="AW130" s="12" t="s">
        <v>33</v>
      </c>
      <c r="AX130" s="12" t="s">
        <v>80</v>
      </c>
      <c r="AY130" s="198" t="s">
        <v>154</v>
      </c>
    </row>
    <row r="131" s="1" customFormat="1" ht="16.5" customHeight="1">
      <c r="B131" s="175"/>
      <c r="C131" s="176" t="s">
        <v>203</v>
      </c>
      <c r="D131" s="176" t="s">
        <v>156</v>
      </c>
      <c r="E131" s="177" t="s">
        <v>2254</v>
      </c>
      <c r="F131" s="178" t="s">
        <v>2255</v>
      </c>
      <c r="G131" s="179" t="s">
        <v>123</v>
      </c>
      <c r="H131" s="180">
        <v>1.728</v>
      </c>
      <c r="I131" s="181"/>
      <c r="J131" s="182">
        <f>ROUND(I131*H131,2)</f>
        <v>0</v>
      </c>
      <c r="K131" s="178" t="s">
        <v>160</v>
      </c>
      <c r="L131" s="37"/>
      <c r="M131" s="183" t="s">
        <v>3</v>
      </c>
      <c r="N131" s="184" t="s">
        <v>43</v>
      </c>
      <c r="O131" s="67"/>
      <c r="P131" s="185">
        <f>O131*H131</f>
        <v>0</v>
      </c>
      <c r="Q131" s="185">
        <v>2.45329</v>
      </c>
      <c r="R131" s="185">
        <f>Q131*H131</f>
        <v>4.2392851199999999</v>
      </c>
      <c r="S131" s="185">
        <v>0</v>
      </c>
      <c r="T131" s="186">
        <f>S131*H131</f>
        <v>0</v>
      </c>
      <c r="AR131" s="19" t="s">
        <v>161</v>
      </c>
      <c r="AT131" s="19" t="s">
        <v>156</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161</v>
      </c>
      <c r="BM131" s="19" t="s">
        <v>2256</v>
      </c>
    </row>
    <row r="132" s="1" customFormat="1">
      <c r="B132" s="37"/>
      <c r="D132" s="188" t="s">
        <v>163</v>
      </c>
      <c r="F132" s="189" t="s">
        <v>923</v>
      </c>
      <c r="I132" s="121"/>
      <c r="L132" s="37"/>
      <c r="M132" s="190"/>
      <c r="N132" s="67"/>
      <c r="O132" s="67"/>
      <c r="P132" s="67"/>
      <c r="Q132" s="67"/>
      <c r="R132" s="67"/>
      <c r="S132" s="67"/>
      <c r="T132" s="68"/>
      <c r="AT132" s="19" t="s">
        <v>163</v>
      </c>
      <c r="AU132" s="19" t="s">
        <v>82</v>
      </c>
    </row>
    <row r="133" s="12" customFormat="1">
      <c r="B133" s="191"/>
      <c r="D133" s="188" t="s">
        <v>165</v>
      </c>
      <c r="E133" s="198" t="s">
        <v>3</v>
      </c>
      <c r="F133" s="192" t="s">
        <v>2257</v>
      </c>
      <c r="H133" s="193">
        <v>1.728</v>
      </c>
      <c r="I133" s="194"/>
      <c r="L133" s="191"/>
      <c r="M133" s="195"/>
      <c r="N133" s="196"/>
      <c r="O133" s="196"/>
      <c r="P133" s="196"/>
      <c r="Q133" s="196"/>
      <c r="R133" s="196"/>
      <c r="S133" s="196"/>
      <c r="T133" s="197"/>
      <c r="AT133" s="198" t="s">
        <v>165</v>
      </c>
      <c r="AU133" s="198" t="s">
        <v>82</v>
      </c>
      <c r="AV133" s="12" t="s">
        <v>82</v>
      </c>
      <c r="AW133" s="12" t="s">
        <v>33</v>
      </c>
      <c r="AX133" s="12" t="s">
        <v>80</v>
      </c>
      <c r="AY133" s="198" t="s">
        <v>154</v>
      </c>
    </row>
    <row r="134" s="1" customFormat="1" ht="16.5" customHeight="1">
      <c r="B134" s="175"/>
      <c r="C134" s="176" t="s">
        <v>213</v>
      </c>
      <c r="D134" s="176" t="s">
        <v>156</v>
      </c>
      <c r="E134" s="177" t="s">
        <v>2258</v>
      </c>
      <c r="F134" s="178" t="s">
        <v>2259</v>
      </c>
      <c r="G134" s="179" t="s">
        <v>123</v>
      </c>
      <c r="H134" s="180">
        <v>1.1759999999999999</v>
      </c>
      <c r="I134" s="181"/>
      <c r="J134" s="182">
        <f>ROUND(I134*H134,2)</f>
        <v>0</v>
      </c>
      <c r="K134" s="178" t="s">
        <v>160</v>
      </c>
      <c r="L134" s="37"/>
      <c r="M134" s="183" t="s">
        <v>3</v>
      </c>
      <c r="N134" s="184" t="s">
        <v>43</v>
      </c>
      <c r="O134" s="67"/>
      <c r="P134" s="185">
        <f>O134*H134</f>
        <v>0</v>
      </c>
      <c r="Q134" s="185">
        <v>2.45329</v>
      </c>
      <c r="R134" s="185">
        <f>Q134*H134</f>
        <v>2.8850690399999999</v>
      </c>
      <c r="S134" s="185">
        <v>0</v>
      </c>
      <c r="T134" s="186">
        <f>S134*H134</f>
        <v>0</v>
      </c>
      <c r="AR134" s="19" t="s">
        <v>161</v>
      </c>
      <c r="AT134" s="19" t="s">
        <v>156</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2260</v>
      </c>
    </row>
    <row r="135" s="1" customFormat="1">
      <c r="B135" s="37"/>
      <c r="D135" s="188" t="s">
        <v>163</v>
      </c>
      <c r="F135" s="189" t="s">
        <v>923</v>
      </c>
      <c r="I135" s="121"/>
      <c r="L135" s="37"/>
      <c r="M135" s="190"/>
      <c r="N135" s="67"/>
      <c r="O135" s="67"/>
      <c r="P135" s="67"/>
      <c r="Q135" s="67"/>
      <c r="R135" s="67"/>
      <c r="S135" s="67"/>
      <c r="T135" s="68"/>
      <c r="AT135" s="19" t="s">
        <v>163</v>
      </c>
      <c r="AU135" s="19" t="s">
        <v>82</v>
      </c>
    </row>
    <row r="136" s="12" customFormat="1">
      <c r="B136" s="191"/>
      <c r="D136" s="188" t="s">
        <v>165</v>
      </c>
      <c r="E136" s="198" t="s">
        <v>3</v>
      </c>
      <c r="F136" s="192" t="s">
        <v>2261</v>
      </c>
      <c r="H136" s="193">
        <v>1.1759999999999999</v>
      </c>
      <c r="I136" s="194"/>
      <c r="L136" s="191"/>
      <c r="M136" s="195"/>
      <c r="N136" s="196"/>
      <c r="O136" s="196"/>
      <c r="P136" s="196"/>
      <c r="Q136" s="196"/>
      <c r="R136" s="196"/>
      <c r="S136" s="196"/>
      <c r="T136" s="197"/>
      <c r="AT136" s="198" t="s">
        <v>165</v>
      </c>
      <c r="AU136" s="198" t="s">
        <v>82</v>
      </c>
      <c r="AV136" s="12" t="s">
        <v>82</v>
      </c>
      <c r="AW136" s="12" t="s">
        <v>33</v>
      </c>
      <c r="AX136" s="12" t="s">
        <v>80</v>
      </c>
      <c r="AY136" s="198" t="s">
        <v>154</v>
      </c>
    </row>
    <row r="137" s="11" customFormat="1" ht="22.8" customHeight="1">
      <c r="B137" s="162"/>
      <c r="D137" s="163" t="s">
        <v>71</v>
      </c>
      <c r="E137" s="173" t="s">
        <v>172</v>
      </c>
      <c r="F137" s="173" t="s">
        <v>439</v>
      </c>
      <c r="I137" s="165"/>
      <c r="J137" s="174">
        <f>BK137</f>
        <v>0</v>
      </c>
      <c r="L137" s="162"/>
      <c r="M137" s="167"/>
      <c r="N137" s="168"/>
      <c r="O137" s="168"/>
      <c r="P137" s="169">
        <f>SUM(P138:P142)</f>
        <v>0</v>
      </c>
      <c r="Q137" s="168"/>
      <c r="R137" s="169">
        <f>SUM(R138:R142)</f>
        <v>6.9347519999999996</v>
      </c>
      <c r="S137" s="168"/>
      <c r="T137" s="170">
        <f>SUM(T138:T142)</f>
        <v>0</v>
      </c>
      <c r="AR137" s="163" t="s">
        <v>80</v>
      </c>
      <c r="AT137" s="171" t="s">
        <v>71</v>
      </c>
      <c r="AU137" s="171" t="s">
        <v>80</v>
      </c>
      <c r="AY137" s="163" t="s">
        <v>154</v>
      </c>
      <c r="BK137" s="172">
        <f>SUM(BK138:BK142)</f>
        <v>0</v>
      </c>
    </row>
    <row r="138" s="1" customFormat="1" ht="16.5" customHeight="1">
      <c r="B138" s="175"/>
      <c r="C138" s="176" t="s">
        <v>218</v>
      </c>
      <c r="D138" s="176" t="s">
        <v>156</v>
      </c>
      <c r="E138" s="177" t="s">
        <v>2262</v>
      </c>
      <c r="F138" s="178" t="s">
        <v>2263</v>
      </c>
      <c r="G138" s="179" t="s">
        <v>253</v>
      </c>
      <c r="H138" s="180">
        <v>9.5999999999999996</v>
      </c>
      <c r="I138" s="181"/>
      <c r="J138" s="182">
        <f>ROUND(I138*H138,2)</f>
        <v>0</v>
      </c>
      <c r="K138" s="178" t="s">
        <v>160</v>
      </c>
      <c r="L138" s="37"/>
      <c r="M138" s="183" t="s">
        <v>3</v>
      </c>
      <c r="N138" s="184" t="s">
        <v>43</v>
      </c>
      <c r="O138" s="67"/>
      <c r="P138" s="185">
        <f>O138*H138</f>
        <v>0</v>
      </c>
      <c r="Q138" s="185">
        <v>0.29757</v>
      </c>
      <c r="R138" s="185">
        <f>Q138*H138</f>
        <v>2.8566720000000001</v>
      </c>
      <c r="S138" s="185">
        <v>0</v>
      </c>
      <c r="T138" s="186">
        <f>S138*H138</f>
        <v>0</v>
      </c>
      <c r="AR138" s="19" t="s">
        <v>161</v>
      </c>
      <c r="AT138" s="19" t="s">
        <v>156</v>
      </c>
      <c r="AU138" s="19" t="s">
        <v>82</v>
      </c>
      <c r="AY138" s="19" t="s">
        <v>154</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161</v>
      </c>
      <c r="BM138" s="19" t="s">
        <v>2264</v>
      </c>
    </row>
    <row r="139" s="1" customFormat="1">
      <c r="B139" s="37"/>
      <c r="D139" s="188" t="s">
        <v>163</v>
      </c>
      <c r="F139" s="189" t="s">
        <v>2265</v>
      </c>
      <c r="I139" s="121"/>
      <c r="L139" s="37"/>
      <c r="M139" s="190"/>
      <c r="N139" s="67"/>
      <c r="O139" s="67"/>
      <c r="P139" s="67"/>
      <c r="Q139" s="67"/>
      <c r="R139" s="67"/>
      <c r="S139" s="67"/>
      <c r="T139" s="68"/>
      <c r="AT139" s="19" t="s">
        <v>163</v>
      </c>
      <c r="AU139" s="19" t="s">
        <v>82</v>
      </c>
    </row>
    <row r="140" s="12" customFormat="1">
      <c r="B140" s="191"/>
      <c r="D140" s="188" t="s">
        <v>165</v>
      </c>
      <c r="E140" s="198" t="s">
        <v>3</v>
      </c>
      <c r="F140" s="192" t="s">
        <v>2266</v>
      </c>
      <c r="H140" s="193">
        <v>9.5999999999999996</v>
      </c>
      <c r="I140" s="194"/>
      <c r="L140" s="191"/>
      <c r="M140" s="195"/>
      <c r="N140" s="196"/>
      <c r="O140" s="196"/>
      <c r="P140" s="196"/>
      <c r="Q140" s="196"/>
      <c r="R140" s="196"/>
      <c r="S140" s="196"/>
      <c r="T140" s="197"/>
      <c r="AT140" s="198" t="s">
        <v>165</v>
      </c>
      <c r="AU140" s="198" t="s">
        <v>82</v>
      </c>
      <c r="AV140" s="12" t="s">
        <v>82</v>
      </c>
      <c r="AW140" s="12" t="s">
        <v>33</v>
      </c>
      <c r="AX140" s="12" t="s">
        <v>80</v>
      </c>
      <c r="AY140" s="198" t="s">
        <v>154</v>
      </c>
    </row>
    <row r="141" s="1" customFormat="1" ht="16.5" customHeight="1">
      <c r="B141" s="175"/>
      <c r="C141" s="207" t="s">
        <v>222</v>
      </c>
      <c r="D141" s="207" t="s">
        <v>232</v>
      </c>
      <c r="E141" s="208" t="s">
        <v>2267</v>
      </c>
      <c r="F141" s="209" t="s">
        <v>2268</v>
      </c>
      <c r="G141" s="210" t="s">
        <v>241</v>
      </c>
      <c r="H141" s="211">
        <v>56.640000000000001</v>
      </c>
      <c r="I141" s="212"/>
      <c r="J141" s="213">
        <f>ROUND(I141*H141,2)</f>
        <v>0</v>
      </c>
      <c r="K141" s="209" t="s">
        <v>160</v>
      </c>
      <c r="L141" s="214"/>
      <c r="M141" s="215" t="s">
        <v>3</v>
      </c>
      <c r="N141" s="216" t="s">
        <v>43</v>
      </c>
      <c r="O141" s="67"/>
      <c r="P141" s="185">
        <f>O141*H141</f>
        <v>0</v>
      </c>
      <c r="Q141" s="185">
        <v>0.071999999999999995</v>
      </c>
      <c r="R141" s="185">
        <f>Q141*H141</f>
        <v>4.0780799999999999</v>
      </c>
      <c r="S141" s="185">
        <v>0</v>
      </c>
      <c r="T141" s="186">
        <f>S141*H141</f>
        <v>0</v>
      </c>
      <c r="AR141" s="19" t="s">
        <v>203</v>
      </c>
      <c r="AT141" s="19" t="s">
        <v>232</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161</v>
      </c>
      <c r="BM141" s="19" t="s">
        <v>2269</v>
      </c>
    </row>
    <row r="142" s="12" customFormat="1">
      <c r="B142" s="191"/>
      <c r="D142" s="188" t="s">
        <v>165</v>
      </c>
      <c r="F142" s="192" t="s">
        <v>2270</v>
      </c>
      <c r="H142" s="193">
        <v>56.640000000000001</v>
      </c>
      <c r="I142" s="194"/>
      <c r="L142" s="191"/>
      <c r="M142" s="195"/>
      <c r="N142" s="196"/>
      <c r="O142" s="196"/>
      <c r="P142" s="196"/>
      <c r="Q142" s="196"/>
      <c r="R142" s="196"/>
      <c r="S142" s="196"/>
      <c r="T142" s="197"/>
      <c r="AT142" s="198" t="s">
        <v>165</v>
      </c>
      <c r="AU142" s="198" t="s">
        <v>82</v>
      </c>
      <c r="AV142" s="12" t="s">
        <v>82</v>
      </c>
      <c r="AW142" s="12" t="s">
        <v>4</v>
      </c>
      <c r="AX142" s="12" t="s">
        <v>80</v>
      </c>
      <c r="AY142" s="198" t="s">
        <v>154</v>
      </c>
    </row>
    <row r="143" s="11" customFormat="1" ht="22.8" customHeight="1">
      <c r="B143" s="162"/>
      <c r="D143" s="163" t="s">
        <v>71</v>
      </c>
      <c r="E143" s="173" t="s">
        <v>188</v>
      </c>
      <c r="F143" s="173" t="s">
        <v>2109</v>
      </c>
      <c r="I143" s="165"/>
      <c r="J143" s="174">
        <f>BK143</f>
        <v>0</v>
      </c>
      <c r="L143" s="162"/>
      <c r="M143" s="167"/>
      <c r="N143" s="168"/>
      <c r="O143" s="168"/>
      <c r="P143" s="169">
        <f>SUM(P144:P180)</f>
        <v>0</v>
      </c>
      <c r="Q143" s="168"/>
      <c r="R143" s="169">
        <f>SUM(R144:R180)</f>
        <v>38.043609599999996</v>
      </c>
      <c r="S143" s="168"/>
      <c r="T143" s="170">
        <f>SUM(T144:T180)</f>
        <v>0</v>
      </c>
      <c r="AR143" s="163" t="s">
        <v>80</v>
      </c>
      <c r="AT143" s="171" t="s">
        <v>71</v>
      </c>
      <c r="AU143" s="171" t="s">
        <v>80</v>
      </c>
      <c r="AY143" s="163" t="s">
        <v>154</v>
      </c>
      <c r="BK143" s="172">
        <f>SUM(BK144:BK180)</f>
        <v>0</v>
      </c>
    </row>
    <row r="144" s="1" customFormat="1" ht="16.5" customHeight="1">
      <c r="B144" s="175"/>
      <c r="C144" s="176" t="s">
        <v>227</v>
      </c>
      <c r="D144" s="176" t="s">
        <v>156</v>
      </c>
      <c r="E144" s="177" t="s">
        <v>2271</v>
      </c>
      <c r="F144" s="178" t="s">
        <v>2272</v>
      </c>
      <c r="G144" s="179" t="s">
        <v>206</v>
      </c>
      <c r="H144" s="180">
        <v>592</v>
      </c>
      <c r="I144" s="181"/>
      <c r="J144" s="182">
        <f>ROUND(I144*H144,2)</f>
        <v>0</v>
      </c>
      <c r="K144" s="178" t="s">
        <v>160</v>
      </c>
      <c r="L144" s="37"/>
      <c r="M144" s="183" t="s">
        <v>3</v>
      </c>
      <c r="N144" s="184" t="s">
        <v>43</v>
      </c>
      <c r="O144" s="67"/>
      <c r="P144" s="185">
        <f>O144*H144</f>
        <v>0</v>
      </c>
      <c r="Q144" s="185">
        <v>0</v>
      </c>
      <c r="R144" s="185">
        <f>Q144*H144</f>
        <v>0</v>
      </c>
      <c r="S144" s="185">
        <v>0</v>
      </c>
      <c r="T144" s="186">
        <f>S144*H144</f>
        <v>0</v>
      </c>
      <c r="AR144" s="19" t="s">
        <v>161</v>
      </c>
      <c r="AT144" s="19" t="s">
        <v>156</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161</v>
      </c>
      <c r="BM144" s="19" t="s">
        <v>2273</v>
      </c>
    </row>
    <row r="145" s="14" customFormat="1">
      <c r="B145" s="217"/>
      <c r="D145" s="188" t="s">
        <v>165</v>
      </c>
      <c r="E145" s="218" t="s">
        <v>3</v>
      </c>
      <c r="F145" s="219" t="s">
        <v>2274</v>
      </c>
      <c r="H145" s="218" t="s">
        <v>3</v>
      </c>
      <c r="I145" s="220"/>
      <c r="L145" s="217"/>
      <c r="M145" s="221"/>
      <c r="N145" s="222"/>
      <c r="O145" s="222"/>
      <c r="P145" s="222"/>
      <c r="Q145" s="222"/>
      <c r="R145" s="222"/>
      <c r="S145" s="222"/>
      <c r="T145" s="223"/>
      <c r="AT145" s="218" t="s">
        <v>165</v>
      </c>
      <c r="AU145" s="218" t="s">
        <v>82</v>
      </c>
      <c r="AV145" s="14" t="s">
        <v>80</v>
      </c>
      <c r="AW145" s="14" t="s">
        <v>33</v>
      </c>
      <c r="AX145" s="14" t="s">
        <v>72</v>
      </c>
      <c r="AY145" s="218" t="s">
        <v>154</v>
      </c>
    </row>
    <row r="146" s="12" customFormat="1">
      <c r="B146" s="191"/>
      <c r="D146" s="188" t="s">
        <v>165</v>
      </c>
      <c r="E146" s="198" t="s">
        <v>3</v>
      </c>
      <c r="F146" s="192" t="s">
        <v>2275</v>
      </c>
      <c r="H146" s="193">
        <v>592</v>
      </c>
      <c r="I146" s="194"/>
      <c r="L146" s="191"/>
      <c r="M146" s="195"/>
      <c r="N146" s="196"/>
      <c r="O146" s="196"/>
      <c r="P146" s="196"/>
      <c r="Q146" s="196"/>
      <c r="R146" s="196"/>
      <c r="S146" s="196"/>
      <c r="T146" s="197"/>
      <c r="AT146" s="198" t="s">
        <v>165</v>
      </c>
      <c r="AU146" s="198" t="s">
        <v>82</v>
      </c>
      <c r="AV146" s="12" t="s">
        <v>82</v>
      </c>
      <c r="AW146" s="12" t="s">
        <v>33</v>
      </c>
      <c r="AX146" s="12" t="s">
        <v>80</v>
      </c>
      <c r="AY146" s="198" t="s">
        <v>154</v>
      </c>
    </row>
    <row r="147" s="1" customFormat="1" ht="16.5" customHeight="1">
      <c r="B147" s="175"/>
      <c r="C147" s="176" t="s">
        <v>231</v>
      </c>
      <c r="D147" s="176" t="s">
        <v>156</v>
      </c>
      <c r="E147" s="177" t="s">
        <v>2120</v>
      </c>
      <c r="F147" s="178" t="s">
        <v>2121</v>
      </c>
      <c r="G147" s="179" t="s">
        <v>206</v>
      </c>
      <c r="H147" s="180">
        <v>239</v>
      </c>
      <c r="I147" s="181"/>
      <c r="J147" s="182">
        <f>ROUND(I147*H147,2)</f>
        <v>0</v>
      </c>
      <c r="K147" s="178" t="s">
        <v>160</v>
      </c>
      <c r="L147" s="37"/>
      <c r="M147" s="183" t="s">
        <v>3</v>
      </c>
      <c r="N147" s="184" t="s">
        <v>43</v>
      </c>
      <c r="O147" s="67"/>
      <c r="P147" s="185">
        <f>O147*H147</f>
        <v>0</v>
      </c>
      <c r="Q147" s="185">
        <v>0</v>
      </c>
      <c r="R147" s="185">
        <f>Q147*H147</f>
        <v>0</v>
      </c>
      <c r="S147" s="185">
        <v>0</v>
      </c>
      <c r="T147" s="186">
        <f>S147*H147</f>
        <v>0</v>
      </c>
      <c r="AR147" s="19" t="s">
        <v>161</v>
      </c>
      <c r="AT147" s="19" t="s">
        <v>156</v>
      </c>
      <c r="AU147" s="19" t="s">
        <v>82</v>
      </c>
      <c r="AY147" s="19" t="s">
        <v>154</v>
      </c>
      <c r="BE147" s="187">
        <f>IF(N147="základní",J147,0)</f>
        <v>0</v>
      </c>
      <c r="BF147" s="187">
        <f>IF(N147="snížená",J147,0)</f>
        <v>0</v>
      </c>
      <c r="BG147" s="187">
        <f>IF(N147="zákl. přenesená",J147,0)</f>
        <v>0</v>
      </c>
      <c r="BH147" s="187">
        <f>IF(N147="sníž. přenesená",J147,0)</f>
        <v>0</v>
      </c>
      <c r="BI147" s="187">
        <f>IF(N147="nulová",J147,0)</f>
        <v>0</v>
      </c>
      <c r="BJ147" s="19" t="s">
        <v>80</v>
      </c>
      <c r="BK147" s="187">
        <f>ROUND(I147*H147,2)</f>
        <v>0</v>
      </c>
      <c r="BL147" s="19" t="s">
        <v>161</v>
      </c>
      <c r="BM147" s="19" t="s">
        <v>2276</v>
      </c>
    </row>
    <row r="148" s="12" customFormat="1">
      <c r="B148" s="191"/>
      <c r="D148" s="188" t="s">
        <v>165</v>
      </c>
      <c r="E148" s="198" t="s">
        <v>3</v>
      </c>
      <c r="F148" s="192" t="s">
        <v>2277</v>
      </c>
      <c r="H148" s="193">
        <v>239</v>
      </c>
      <c r="I148" s="194"/>
      <c r="L148" s="191"/>
      <c r="M148" s="195"/>
      <c r="N148" s="196"/>
      <c r="O148" s="196"/>
      <c r="P148" s="196"/>
      <c r="Q148" s="196"/>
      <c r="R148" s="196"/>
      <c r="S148" s="196"/>
      <c r="T148" s="197"/>
      <c r="AT148" s="198" t="s">
        <v>165</v>
      </c>
      <c r="AU148" s="198" t="s">
        <v>82</v>
      </c>
      <c r="AV148" s="12" t="s">
        <v>82</v>
      </c>
      <c r="AW148" s="12" t="s">
        <v>33</v>
      </c>
      <c r="AX148" s="12" t="s">
        <v>80</v>
      </c>
      <c r="AY148" s="198" t="s">
        <v>154</v>
      </c>
    </row>
    <row r="149" s="1" customFormat="1" ht="16.5" customHeight="1">
      <c r="B149" s="175"/>
      <c r="C149" s="176" t="s">
        <v>238</v>
      </c>
      <c r="D149" s="176" t="s">
        <v>156</v>
      </c>
      <c r="E149" s="177" t="s">
        <v>2124</v>
      </c>
      <c r="F149" s="178" t="s">
        <v>2125</v>
      </c>
      <c r="G149" s="179" t="s">
        <v>206</v>
      </c>
      <c r="H149" s="180">
        <v>239</v>
      </c>
      <c r="I149" s="181"/>
      <c r="J149" s="182">
        <f>ROUND(I149*H149,2)</f>
        <v>0</v>
      </c>
      <c r="K149" s="178" t="s">
        <v>160</v>
      </c>
      <c r="L149" s="37"/>
      <c r="M149" s="183" t="s">
        <v>3</v>
      </c>
      <c r="N149" s="184" t="s">
        <v>43</v>
      </c>
      <c r="O149" s="67"/>
      <c r="P149" s="185">
        <f>O149*H149</f>
        <v>0</v>
      </c>
      <c r="Q149" s="185">
        <v>0</v>
      </c>
      <c r="R149" s="185">
        <f>Q149*H149</f>
        <v>0</v>
      </c>
      <c r="S149" s="185">
        <v>0</v>
      </c>
      <c r="T149" s="186">
        <f>S149*H149</f>
        <v>0</v>
      </c>
      <c r="AR149" s="19" t="s">
        <v>161</v>
      </c>
      <c r="AT149" s="19" t="s">
        <v>156</v>
      </c>
      <c r="AU149" s="19" t="s">
        <v>82</v>
      </c>
      <c r="AY149" s="19" t="s">
        <v>154</v>
      </c>
      <c r="BE149" s="187">
        <f>IF(N149="základní",J149,0)</f>
        <v>0</v>
      </c>
      <c r="BF149" s="187">
        <f>IF(N149="snížená",J149,0)</f>
        <v>0</v>
      </c>
      <c r="BG149" s="187">
        <f>IF(N149="zákl. přenesená",J149,0)</f>
        <v>0</v>
      </c>
      <c r="BH149" s="187">
        <f>IF(N149="sníž. přenesená",J149,0)</f>
        <v>0</v>
      </c>
      <c r="BI149" s="187">
        <f>IF(N149="nulová",J149,0)</f>
        <v>0</v>
      </c>
      <c r="BJ149" s="19" t="s">
        <v>80</v>
      </c>
      <c r="BK149" s="187">
        <f>ROUND(I149*H149,2)</f>
        <v>0</v>
      </c>
      <c r="BL149" s="19" t="s">
        <v>161</v>
      </c>
      <c r="BM149" s="19" t="s">
        <v>2278</v>
      </c>
    </row>
    <row r="150" s="1" customFormat="1" ht="22.5" customHeight="1">
      <c r="B150" s="175"/>
      <c r="C150" s="176" t="s">
        <v>9</v>
      </c>
      <c r="D150" s="176" t="s">
        <v>156</v>
      </c>
      <c r="E150" s="177" t="s">
        <v>2127</v>
      </c>
      <c r="F150" s="178" t="s">
        <v>2128</v>
      </c>
      <c r="G150" s="179" t="s">
        <v>206</v>
      </c>
      <c r="H150" s="180">
        <v>239</v>
      </c>
      <c r="I150" s="181"/>
      <c r="J150" s="182">
        <f>ROUND(I150*H150,2)</f>
        <v>0</v>
      </c>
      <c r="K150" s="178" t="s">
        <v>160</v>
      </c>
      <c r="L150" s="37"/>
      <c r="M150" s="183" t="s">
        <v>3</v>
      </c>
      <c r="N150" s="184" t="s">
        <v>43</v>
      </c>
      <c r="O150" s="67"/>
      <c r="P150" s="185">
        <f>O150*H150</f>
        <v>0</v>
      </c>
      <c r="Q150" s="185">
        <v>0</v>
      </c>
      <c r="R150" s="185">
        <f>Q150*H150</f>
        <v>0</v>
      </c>
      <c r="S150" s="185">
        <v>0</v>
      </c>
      <c r="T150" s="186">
        <f>S150*H150</f>
        <v>0</v>
      </c>
      <c r="AR150" s="19" t="s">
        <v>161</v>
      </c>
      <c r="AT150" s="19" t="s">
        <v>156</v>
      </c>
      <c r="AU150" s="19" t="s">
        <v>82</v>
      </c>
      <c r="AY150" s="19" t="s">
        <v>154</v>
      </c>
      <c r="BE150" s="187">
        <f>IF(N150="základní",J150,0)</f>
        <v>0</v>
      </c>
      <c r="BF150" s="187">
        <f>IF(N150="snížená",J150,0)</f>
        <v>0</v>
      </c>
      <c r="BG150" s="187">
        <f>IF(N150="zákl. přenesená",J150,0)</f>
        <v>0</v>
      </c>
      <c r="BH150" s="187">
        <f>IF(N150="sníž. přenesená",J150,0)</f>
        <v>0</v>
      </c>
      <c r="BI150" s="187">
        <f>IF(N150="nulová",J150,0)</f>
        <v>0</v>
      </c>
      <c r="BJ150" s="19" t="s">
        <v>80</v>
      </c>
      <c r="BK150" s="187">
        <f>ROUND(I150*H150,2)</f>
        <v>0</v>
      </c>
      <c r="BL150" s="19" t="s">
        <v>161</v>
      </c>
      <c r="BM150" s="19" t="s">
        <v>2279</v>
      </c>
    </row>
    <row r="151" s="1" customFormat="1">
      <c r="B151" s="37"/>
      <c r="D151" s="188" t="s">
        <v>163</v>
      </c>
      <c r="F151" s="189" t="s">
        <v>2130</v>
      </c>
      <c r="I151" s="121"/>
      <c r="L151" s="37"/>
      <c r="M151" s="190"/>
      <c r="N151" s="67"/>
      <c r="O151" s="67"/>
      <c r="P151" s="67"/>
      <c r="Q151" s="67"/>
      <c r="R151" s="67"/>
      <c r="S151" s="67"/>
      <c r="T151" s="68"/>
      <c r="AT151" s="19" t="s">
        <v>163</v>
      </c>
      <c r="AU151" s="19" t="s">
        <v>82</v>
      </c>
    </row>
    <row r="152" s="1" customFormat="1" ht="16.5" customHeight="1">
      <c r="B152" s="175"/>
      <c r="C152" s="176" t="s">
        <v>250</v>
      </c>
      <c r="D152" s="176" t="s">
        <v>156</v>
      </c>
      <c r="E152" s="177" t="s">
        <v>2131</v>
      </c>
      <c r="F152" s="178" t="s">
        <v>2132</v>
      </c>
      <c r="G152" s="179" t="s">
        <v>206</v>
      </c>
      <c r="H152" s="180">
        <v>239</v>
      </c>
      <c r="I152" s="181"/>
      <c r="J152" s="182">
        <f>ROUND(I152*H152,2)</f>
        <v>0</v>
      </c>
      <c r="K152" s="178" t="s">
        <v>160</v>
      </c>
      <c r="L152" s="37"/>
      <c r="M152" s="183" t="s">
        <v>3</v>
      </c>
      <c r="N152" s="184" t="s">
        <v>43</v>
      </c>
      <c r="O152" s="67"/>
      <c r="P152" s="185">
        <f>O152*H152</f>
        <v>0</v>
      </c>
      <c r="Q152" s="185">
        <v>0.0056100000000000004</v>
      </c>
      <c r="R152" s="185">
        <f>Q152*H152</f>
        <v>1.3407900000000002</v>
      </c>
      <c r="S152" s="185">
        <v>0</v>
      </c>
      <c r="T152" s="186">
        <f>S152*H152</f>
        <v>0</v>
      </c>
      <c r="AR152" s="19" t="s">
        <v>161</v>
      </c>
      <c r="AT152" s="19" t="s">
        <v>156</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161</v>
      </c>
      <c r="BM152" s="19" t="s">
        <v>2280</v>
      </c>
    </row>
    <row r="153" s="1" customFormat="1" ht="22.5" customHeight="1">
      <c r="B153" s="175"/>
      <c r="C153" s="176" t="s">
        <v>256</v>
      </c>
      <c r="D153" s="176" t="s">
        <v>156</v>
      </c>
      <c r="E153" s="177" t="s">
        <v>2134</v>
      </c>
      <c r="F153" s="178" t="s">
        <v>2135</v>
      </c>
      <c r="G153" s="179" t="s">
        <v>206</v>
      </c>
      <c r="H153" s="180">
        <v>239</v>
      </c>
      <c r="I153" s="181"/>
      <c r="J153" s="182">
        <f>ROUND(I153*H153,2)</f>
        <v>0</v>
      </c>
      <c r="K153" s="178" t="s">
        <v>160</v>
      </c>
      <c r="L153" s="37"/>
      <c r="M153" s="183" t="s">
        <v>3</v>
      </c>
      <c r="N153" s="184" t="s">
        <v>43</v>
      </c>
      <c r="O153" s="67"/>
      <c r="P153" s="185">
        <f>O153*H153</f>
        <v>0</v>
      </c>
      <c r="Q153" s="185">
        <v>0</v>
      </c>
      <c r="R153" s="185">
        <f>Q153*H153</f>
        <v>0</v>
      </c>
      <c r="S153" s="185">
        <v>0</v>
      </c>
      <c r="T153" s="186">
        <f>S153*H153</f>
        <v>0</v>
      </c>
      <c r="AR153" s="19" t="s">
        <v>161</v>
      </c>
      <c r="AT153" s="19" t="s">
        <v>156</v>
      </c>
      <c r="AU153" s="19" t="s">
        <v>82</v>
      </c>
      <c r="AY153" s="19" t="s">
        <v>154</v>
      </c>
      <c r="BE153" s="187">
        <f>IF(N153="základní",J153,0)</f>
        <v>0</v>
      </c>
      <c r="BF153" s="187">
        <f>IF(N153="snížená",J153,0)</f>
        <v>0</v>
      </c>
      <c r="BG153" s="187">
        <f>IF(N153="zákl. přenesená",J153,0)</f>
        <v>0</v>
      </c>
      <c r="BH153" s="187">
        <f>IF(N153="sníž. přenesená",J153,0)</f>
        <v>0</v>
      </c>
      <c r="BI153" s="187">
        <f>IF(N153="nulová",J153,0)</f>
        <v>0</v>
      </c>
      <c r="BJ153" s="19" t="s">
        <v>80</v>
      </c>
      <c r="BK153" s="187">
        <f>ROUND(I153*H153,2)</f>
        <v>0</v>
      </c>
      <c r="BL153" s="19" t="s">
        <v>161</v>
      </c>
      <c r="BM153" s="19" t="s">
        <v>2281</v>
      </c>
    </row>
    <row r="154" s="1" customFormat="1">
      <c r="B154" s="37"/>
      <c r="D154" s="188" t="s">
        <v>163</v>
      </c>
      <c r="F154" s="189" t="s">
        <v>2137</v>
      </c>
      <c r="I154" s="121"/>
      <c r="L154" s="37"/>
      <c r="M154" s="190"/>
      <c r="N154" s="67"/>
      <c r="O154" s="67"/>
      <c r="P154" s="67"/>
      <c r="Q154" s="67"/>
      <c r="R154" s="67"/>
      <c r="S154" s="67"/>
      <c r="T154" s="68"/>
      <c r="AT154" s="19" t="s">
        <v>163</v>
      </c>
      <c r="AU154" s="19" t="s">
        <v>82</v>
      </c>
    </row>
    <row r="155" s="1" customFormat="1" ht="22.5" customHeight="1">
      <c r="B155" s="175"/>
      <c r="C155" s="176" t="s">
        <v>262</v>
      </c>
      <c r="D155" s="176" t="s">
        <v>156</v>
      </c>
      <c r="E155" s="177" t="s">
        <v>2138</v>
      </c>
      <c r="F155" s="178" t="s">
        <v>2139</v>
      </c>
      <c r="G155" s="179" t="s">
        <v>206</v>
      </c>
      <c r="H155" s="180">
        <v>239</v>
      </c>
      <c r="I155" s="181"/>
      <c r="J155" s="182">
        <f>ROUND(I155*H155,2)</f>
        <v>0</v>
      </c>
      <c r="K155" s="178" t="s">
        <v>160</v>
      </c>
      <c r="L155" s="37"/>
      <c r="M155" s="183" t="s">
        <v>3</v>
      </c>
      <c r="N155" s="184" t="s">
        <v>43</v>
      </c>
      <c r="O155" s="67"/>
      <c r="P155" s="185">
        <f>O155*H155</f>
        <v>0</v>
      </c>
      <c r="Q155" s="185">
        <v>0</v>
      </c>
      <c r="R155" s="185">
        <f>Q155*H155</f>
        <v>0</v>
      </c>
      <c r="S155" s="185">
        <v>0</v>
      </c>
      <c r="T155" s="186">
        <f>S155*H155</f>
        <v>0</v>
      </c>
      <c r="AR155" s="19" t="s">
        <v>161</v>
      </c>
      <c r="AT155" s="19" t="s">
        <v>156</v>
      </c>
      <c r="AU155" s="19" t="s">
        <v>82</v>
      </c>
      <c r="AY155" s="19" t="s">
        <v>154</v>
      </c>
      <c r="BE155" s="187">
        <f>IF(N155="základní",J155,0)</f>
        <v>0</v>
      </c>
      <c r="BF155" s="187">
        <f>IF(N155="snížená",J155,0)</f>
        <v>0</v>
      </c>
      <c r="BG155" s="187">
        <f>IF(N155="zákl. přenesená",J155,0)</f>
        <v>0</v>
      </c>
      <c r="BH155" s="187">
        <f>IF(N155="sníž. přenesená",J155,0)</f>
        <v>0</v>
      </c>
      <c r="BI155" s="187">
        <f>IF(N155="nulová",J155,0)</f>
        <v>0</v>
      </c>
      <c r="BJ155" s="19" t="s">
        <v>80</v>
      </c>
      <c r="BK155" s="187">
        <f>ROUND(I155*H155,2)</f>
        <v>0</v>
      </c>
      <c r="BL155" s="19" t="s">
        <v>161</v>
      </c>
      <c r="BM155" s="19" t="s">
        <v>2282</v>
      </c>
    </row>
    <row r="156" s="1" customFormat="1">
      <c r="B156" s="37"/>
      <c r="D156" s="188" t="s">
        <v>163</v>
      </c>
      <c r="F156" s="189" t="s">
        <v>2141</v>
      </c>
      <c r="I156" s="121"/>
      <c r="L156" s="37"/>
      <c r="M156" s="190"/>
      <c r="N156" s="67"/>
      <c r="O156" s="67"/>
      <c r="P156" s="67"/>
      <c r="Q156" s="67"/>
      <c r="R156" s="67"/>
      <c r="S156" s="67"/>
      <c r="T156" s="68"/>
      <c r="AT156" s="19" t="s">
        <v>163</v>
      </c>
      <c r="AU156" s="19" t="s">
        <v>82</v>
      </c>
    </row>
    <row r="157" s="1" customFormat="1" ht="16.5" customHeight="1">
      <c r="B157" s="175"/>
      <c r="C157" s="176" t="s">
        <v>269</v>
      </c>
      <c r="D157" s="176" t="s">
        <v>156</v>
      </c>
      <c r="E157" s="177" t="s">
        <v>2283</v>
      </c>
      <c r="F157" s="178" t="s">
        <v>2284</v>
      </c>
      <c r="G157" s="179" t="s">
        <v>206</v>
      </c>
      <c r="H157" s="180">
        <v>16</v>
      </c>
      <c r="I157" s="181"/>
      <c r="J157" s="182">
        <f>ROUND(I157*H157,2)</f>
        <v>0</v>
      </c>
      <c r="K157" s="178" t="s">
        <v>160</v>
      </c>
      <c r="L157" s="37"/>
      <c r="M157" s="183" t="s">
        <v>3</v>
      </c>
      <c r="N157" s="184" t="s">
        <v>43</v>
      </c>
      <c r="O157" s="67"/>
      <c r="P157" s="185">
        <f>O157*H157</f>
        <v>0</v>
      </c>
      <c r="Q157" s="185">
        <v>0</v>
      </c>
      <c r="R157" s="185">
        <f>Q157*H157</f>
        <v>0</v>
      </c>
      <c r="S157" s="185">
        <v>0</v>
      </c>
      <c r="T157" s="186">
        <f>S157*H157</f>
        <v>0</v>
      </c>
      <c r="AR157" s="19" t="s">
        <v>161</v>
      </c>
      <c r="AT157" s="19" t="s">
        <v>156</v>
      </c>
      <c r="AU157" s="19" t="s">
        <v>82</v>
      </c>
      <c r="AY157" s="19" t="s">
        <v>154</v>
      </c>
      <c r="BE157" s="187">
        <f>IF(N157="základní",J157,0)</f>
        <v>0</v>
      </c>
      <c r="BF157" s="187">
        <f>IF(N157="snížená",J157,0)</f>
        <v>0</v>
      </c>
      <c r="BG157" s="187">
        <f>IF(N157="zákl. přenesená",J157,0)</f>
        <v>0</v>
      </c>
      <c r="BH157" s="187">
        <f>IF(N157="sníž. přenesená",J157,0)</f>
        <v>0</v>
      </c>
      <c r="BI157" s="187">
        <f>IF(N157="nulová",J157,0)</f>
        <v>0</v>
      </c>
      <c r="BJ157" s="19" t="s">
        <v>80</v>
      </c>
      <c r="BK157" s="187">
        <f>ROUND(I157*H157,2)</f>
        <v>0</v>
      </c>
      <c r="BL157" s="19" t="s">
        <v>161</v>
      </c>
      <c r="BM157" s="19" t="s">
        <v>2285</v>
      </c>
    </row>
    <row r="158" s="12" customFormat="1">
      <c r="B158" s="191"/>
      <c r="D158" s="188" t="s">
        <v>165</v>
      </c>
      <c r="E158" s="198" t="s">
        <v>3</v>
      </c>
      <c r="F158" s="192" t="s">
        <v>2286</v>
      </c>
      <c r="H158" s="193">
        <v>16</v>
      </c>
      <c r="I158" s="194"/>
      <c r="L158" s="191"/>
      <c r="M158" s="195"/>
      <c r="N158" s="196"/>
      <c r="O158" s="196"/>
      <c r="P158" s="196"/>
      <c r="Q158" s="196"/>
      <c r="R158" s="196"/>
      <c r="S158" s="196"/>
      <c r="T158" s="197"/>
      <c r="AT158" s="198" t="s">
        <v>165</v>
      </c>
      <c r="AU158" s="198" t="s">
        <v>82</v>
      </c>
      <c r="AV158" s="12" t="s">
        <v>82</v>
      </c>
      <c r="AW158" s="12" t="s">
        <v>33</v>
      </c>
      <c r="AX158" s="12" t="s">
        <v>80</v>
      </c>
      <c r="AY158" s="198" t="s">
        <v>154</v>
      </c>
    </row>
    <row r="159" s="1" customFormat="1" ht="22.5" customHeight="1">
      <c r="B159" s="175"/>
      <c r="C159" s="176" t="s">
        <v>273</v>
      </c>
      <c r="D159" s="176" t="s">
        <v>156</v>
      </c>
      <c r="E159" s="177" t="s">
        <v>2287</v>
      </c>
      <c r="F159" s="178" t="s">
        <v>2288</v>
      </c>
      <c r="G159" s="179" t="s">
        <v>206</v>
      </c>
      <c r="H159" s="180">
        <v>16</v>
      </c>
      <c r="I159" s="181"/>
      <c r="J159" s="182">
        <f>ROUND(I159*H159,2)</f>
        <v>0</v>
      </c>
      <c r="K159" s="178" t="s">
        <v>160</v>
      </c>
      <c r="L159" s="37"/>
      <c r="M159" s="183" t="s">
        <v>3</v>
      </c>
      <c r="N159" s="184" t="s">
        <v>43</v>
      </c>
      <c r="O159" s="67"/>
      <c r="P159" s="185">
        <f>O159*H159</f>
        <v>0</v>
      </c>
      <c r="Q159" s="185">
        <v>0</v>
      </c>
      <c r="R159" s="185">
        <f>Q159*H159</f>
        <v>0</v>
      </c>
      <c r="S159" s="185">
        <v>0</v>
      </c>
      <c r="T159" s="186">
        <f>S159*H159</f>
        <v>0</v>
      </c>
      <c r="AR159" s="19" t="s">
        <v>161</v>
      </c>
      <c r="AT159" s="19" t="s">
        <v>156</v>
      </c>
      <c r="AU159" s="19" t="s">
        <v>82</v>
      </c>
      <c r="AY159" s="19" t="s">
        <v>154</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161</v>
      </c>
      <c r="BM159" s="19" t="s">
        <v>2289</v>
      </c>
    </row>
    <row r="160" s="1" customFormat="1">
      <c r="B160" s="37"/>
      <c r="D160" s="188" t="s">
        <v>163</v>
      </c>
      <c r="F160" s="189" t="s">
        <v>2290</v>
      </c>
      <c r="I160" s="121"/>
      <c r="L160" s="37"/>
      <c r="M160" s="190"/>
      <c r="N160" s="67"/>
      <c r="O160" s="67"/>
      <c r="P160" s="67"/>
      <c r="Q160" s="67"/>
      <c r="R160" s="67"/>
      <c r="S160" s="67"/>
      <c r="T160" s="68"/>
      <c r="AT160" s="19" t="s">
        <v>163</v>
      </c>
      <c r="AU160" s="19" t="s">
        <v>82</v>
      </c>
    </row>
    <row r="161" s="1" customFormat="1" ht="16.5" customHeight="1">
      <c r="B161" s="175"/>
      <c r="C161" s="176" t="s">
        <v>8</v>
      </c>
      <c r="D161" s="176" t="s">
        <v>156</v>
      </c>
      <c r="E161" s="177" t="s">
        <v>2291</v>
      </c>
      <c r="F161" s="178" t="s">
        <v>2292</v>
      </c>
      <c r="G161" s="179" t="s">
        <v>206</v>
      </c>
      <c r="H161" s="180">
        <v>16</v>
      </c>
      <c r="I161" s="181"/>
      <c r="J161" s="182">
        <f>ROUND(I161*H161,2)</f>
        <v>0</v>
      </c>
      <c r="K161" s="178" t="s">
        <v>160</v>
      </c>
      <c r="L161" s="37"/>
      <c r="M161" s="183" t="s">
        <v>3</v>
      </c>
      <c r="N161" s="184" t="s">
        <v>43</v>
      </c>
      <c r="O161" s="67"/>
      <c r="P161" s="185">
        <f>O161*H161</f>
        <v>0</v>
      </c>
      <c r="Q161" s="185">
        <v>0</v>
      </c>
      <c r="R161" s="185">
        <f>Q161*H161</f>
        <v>0</v>
      </c>
      <c r="S161" s="185">
        <v>0</v>
      </c>
      <c r="T161" s="186">
        <f>S161*H161</f>
        <v>0</v>
      </c>
      <c r="AR161" s="19" t="s">
        <v>161</v>
      </c>
      <c r="AT161" s="19" t="s">
        <v>156</v>
      </c>
      <c r="AU161" s="19" t="s">
        <v>82</v>
      </c>
      <c r="AY161" s="19" t="s">
        <v>154</v>
      </c>
      <c r="BE161" s="187">
        <f>IF(N161="základní",J161,0)</f>
        <v>0</v>
      </c>
      <c r="BF161" s="187">
        <f>IF(N161="snížená",J161,0)</f>
        <v>0</v>
      </c>
      <c r="BG161" s="187">
        <f>IF(N161="zákl. přenesená",J161,0)</f>
        <v>0</v>
      </c>
      <c r="BH161" s="187">
        <f>IF(N161="sníž. přenesená",J161,0)</f>
        <v>0</v>
      </c>
      <c r="BI161" s="187">
        <f>IF(N161="nulová",J161,0)</f>
        <v>0</v>
      </c>
      <c r="BJ161" s="19" t="s">
        <v>80</v>
      </c>
      <c r="BK161" s="187">
        <f>ROUND(I161*H161,2)</f>
        <v>0</v>
      </c>
      <c r="BL161" s="19" t="s">
        <v>161</v>
      </c>
      <c r="BM161" s="19" t="s">
        <v>2293</v>
      </c>
    </row>
    <row r="162" s="1" customFormat="1">
      <c r="B162" s="37"/>
      <c r="D162" s="188" t="s">
        <v>163</v>
      </c>
      <c r="F162" s="189" t="s">
        <v>2294</v>
      </c>
      <c r="I162" s="121"/>
      <c r="L162" s="37"/>
      <c r="M162" s="190"/>
      <c r="N162" s="67"/>
      <c r="O162" s="67"/>
      <c r="P162" s="67"/>
      <c r="Q162" s="67"/>
      <c r="R162" s="67"/>
      <c r="S162" s="67"/>
      <c r="T162" s="68"/>
      <c r="AT162" s="19" t="s">
        <v>163</v>
      </c>
      <c r="AU162" s="19" t="s">
        <v>82</v>
      </c>
    </row>
    <row r="163" s="1" customFormat="1" ht="16.5" customHeight="1">
      <c r="B163" s="175"/>
      <c r="C163" s="176" t="s">
        <v>288</v>
      </c>
      <c r="D163" s="176" t="s">
        <v>156</v>
      </c>
      <c r="E163" s="177" t="s">
        <v>2295</v>
      </c>
      <c r="F163" s="178" t="s">
        <v>2296</v>
      </c>
      <c r="G163" s="179" t="s">
        <v>206</v>
      </c>
      <c r="H163" s="180">
        <v>73</v>
      </c>
      <c r="I163" s="181"/>
      <c r="J163" s="182">
        <f>ROUND(I163*H163,2)</f>
        <v>0</v>
      </c>
      <c r="K163" s="178" t="s">
        <v>160</v>
      </c>
      <c r="L163" s="37"/>
      <c r="M163" s="183" t="s">
        <v>3</v>
      </c>
      <c r="N163" s="184" t="s">
        <v>43</v>
      </c>
      <c r="O163" s="67"/>
      <c r="P163" s="185">
        <f>O163*H163</f>
        <v>0</v>
      </c>
      <c r="Q163" s="185">
        <v>0</v>
      </c>
      <c r="R163" s="185">
        <f>Q163*H163</f>
        <v>0</v>
      </c>
      <c r="S163" s="185">
        <v>0</v>
      </c>
      <c r="T163" s="186">
        <f>S163*H163</f>
        <v>0</v>
      </c>
      <c r="AR163" s="19" t="s">
        <v>161</v>
      </c>
      <c r="AT163" s="19" t="s">
        <v>156</v>
      </c>
      <c r="AU163" s="19" t="s">
        <v>82</v>
      </c>
      <c r="AY163" s="19" t="s">
        <v>154</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161</v>
      </c>
      <c r="BM163" s="19" t="s">
        <v>2297</v>
      </c>
    </row>
    <row r="164" s="12" customFormat="1">
      <c r="B164" s="191"/>
      <c r="D164" s="188" t="s">
        <v>165</v>
      </c>
      <c r="E164" s="198" t="s">
        <v>3</v>
      </c>
      <c r="F164" s="192" t="s">
        <v>2298</v>
      </c>
      <c r="H164" s="193">
        <v>73</v>
      </c>
      <c r="I164" s="194"/>
      <c r="L164" s="191"/>
      <c r="M164" s="195"/>
      <c r="N164" s="196"/>
      <c r="O164" s="196"/>
      <c r="P164" s="196"/>
      <c r="Q164" s="196"/>
      <c r="R164" s="196"/>
      <c r="S164" s="196"/>
      <c r="T164" s="197"/>
      <c r="AT164" s="198" t="s">
        <v>165</v>
      </c>
      <c r="AU164" s="198" t="s">
        <v>82</v>
      </c>
      <c r="AV164" s="12" t="s">
        <v>82</v>
      </c>
      <c r="AW164" s="12" t="s">
        <v>33</v>
      </c>
      <c r="AX164" s="12" t="s">
        <v>80</v>
      </c>
      <c r="AY164" s="198" t="s">
        <v>154</v>
      </c>
    </row>
    <row r="165" s="1" customFormat="1" ht="16.5" customHeight="1">
      <c r="B165" s="175"/>
      <c r="C165" s="176" t="s">
        <v>294</v>
      </c>
      <c r="D165" s="176" t="s">
        <v>156</v>
      </c>
      <c r="E165" s="177" t="s">
        <v>2299</v>
      </c>
      <c r="F165" s="178" t="s">
        <v>2300</v>
      </c>
      <c r="G165" s="179" t="s">
        <v>206</v>
      </c>
      <c r="H165" s="180">
        <v>73</v>
      </c>
      <c r="I165" s="181"/>
      <c r="J165" s="182">
        <f>ROUND(I165*H165,2)</f>
        <v>0</v>
      </c>
      <c r="K165" s="178" t="s">
        <v>160</v>
      </c>
      <c r="L165" s="37"/>
      <c r="M165" s="183" t="s">
        <v>3</v>
      </c>
      <c r="N165" s="184" t="s">
        <v>43</v>
      </c>
      <c r="O165" s="67"/>
      <c r="P165" s="185">
        <f>O165*H165</f>
        <v>0</v>
      </c>
      <c r="Q165" s="185">
        <v>0</v>
      </c>
      <c r="R165" s="185">
        <f>Q165*H165</f>
        <v>0</v>
      </c>
      <c r="S165" s="185">
        <v>0</v>
      </c>
      <c r="T165" s="186">
        <f>S165*H165</f>
        <v>0</v>
      </c>
      <c r="AR165" s="19" t="s">
        <v>161</v>
      </c>
      <c r="AT165" s="19" t="s">
        <v>156</v>
      </c>
      <c r="AU165" s="19" t="s">
        <v>82</v>
      </c>
      <c r="AY165" s="19" t="s">
        <v>154</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161</v>
      </c>
      <c r="BM165" s="19" t="s">
        <v>2301</v>
      </c>
    </row>
    <row r="166" s="1" customFormat="1" ht="33.75" customHeight="1">
      <c r="B166" s="175"/>
      <c r="C166" s="176" t="s">
        <v>303</v>
      </c>
      <c r="D166" s="176" t="s">
        <v>156</v>
      </c>
      <c r="E166" s="177" t="s">
        <v>2302</v>
      </c>
      <c r="F166" s="178" t="s">
        <v>2303</v>
      </c>
      <c r="G166" s="179" t="s">
        <v>206</v>
      </c>
      <c r="H166" s="180">
        <v>73</v>
      </c>
      <c r="I166" s="181"/>
      <c r="J166" s="182">
        <f>ROUND(I166*H166,2)</f>
        <v>0</v>
      </c>
      <c r="K166" s="178" t="s">
        <v>160</v>
      </c>
      <c r="L166" s="37"/>
      <c r="M166" s="183" t="s">
        <v>3</v>
      </c>
      <c r="N166" s="184" t="s">
        <v>43</v>
      </c>
      <c r="O166" s="67"/>
      <c r="P166" s="185">
        <f>O166*H166</f>
        <v>0</v>
      </c>
      <c r="Q166" s="185">
        <v>0.10362</v>
      </c>
      <c r="R166" s="185">
        <f>Q166*H166</f>
        <v>7.56426</v>
      </c>
      <c r="S166" s="185">
        <v>0</v>
      </c>
      <c r="T166" s="186">
        <f>S166*H166</f>
        <v>0</v>
      </c>
      <c r="AR166" s="19" t="s">
        <v>161</v>
      </c>
      <c r="AT166" s="19" t="s">
        <v>156</v>
      </c>
      <c r="AU166" s="19" t="s">
        <v>82</v>
      </c>
      <c r="AY166" s="19" t="s">
        <v>154</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161</v>
      </c>
      <c r="BM166" s="19" t="s">
        <v>2304</v>
      </c>
    </row>
    <row r="167" s="1" customFormat="1">
      <c r="B167" s="37"/>
      <c r="D167" s="188" t="s">
        <v>163</v>
      </c>
      <c r="F167" s="189" t="s">
        <v>2305</v>
      </c>
      <c r="I167" s="121"/>
      <c r="L167" s="37"/>
      <c r="M167" s="190"/>
      <c r="N167" s="67"/>
      <c r="O167" s="67"/>
      <c r="P167" s="67"/>
      <c r="Q167" s="67"/>
      <c r="R167" s="67"/>
      <c r="S167" s="67"/>
      <c r="T167" s="68"/>
      <c r="AT167" s="19" t="s">
        <v>163</v>
      </c>
      <c r="AU167" s="19" t="s">
        <v>82</v>
      </c>
    </row>
    <row r="168" s="1" customFormat="1" ht="16.5" customHeight="1">
      <c r="B168" s="175"/>
      <c r="C168" s="207" t="s">
        <v>309</v>
      </c>
      <c r="D168" s="207" t="s">
        <v>232</v>
      </c>
      <c r="E168" s="208" t="s">
        <v>2306</v>
      </c>
      <c r="F168" s="209" t="s">
        <v>2307</v>
      </c>
      <c r="G168" s="210" t="s">
        <v>206</v>
      </c>
      <c r="H168" s="211">
        <v>75.189999999999998</v>
      </c>
      <c r="I168" s="212"/>
      <c r="J168" s="213">
        <f>ROUND(I168*H168,2)</f>
        <v>0</v>
      </c>
      <c r="K168" s="209" t="s">
        <v>160</v>
      </c>
      <c r="L168" s="214"/>
      <c r="M168" s="215" t="s">
        <v>3</v>
      </c>
      <c r="N168" s="216" t="s">
        <v>43</v>
      </c>
      <c r="O168" s="67"/>
      <c r="P168" s="185">
        <f>O168*H168</f>
        <v>0</v>
      </c>
      <c r="Q168" s="185">
        <v>0.191</v>
      </c>
      <c r="R168" s="185">
        <f>Q168*H168</f>
        <v>14.36129</v>
      </c>
      <c r="S168" s="185">
        <v>0</v>
      </c>
      <c r="T168" s="186">
        <f>S168*H168</f>
        <v>0</v>
      </c>
      <c r="AR168" s="19" t="s">
        <v>203</v>
      </c>
      <c r="AT168" s="19" t="s">
        <v>232</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2308</v>
      </c>
    </row>
    <row r="169" s="12" customFormat="1">
      <c r="B169" s="191"/>
      <c r="D169" s="188" t="s">
        <v>165</v>
      </c>
      <c r="F169" s="192" t="s">
        <v>2309</v>
      </c>
      <c r="H169" s="193">
        <v>75.189999999999998</v>
      </c>
      <c r="I169" s="194"/>
      <c r="L169" s="191"/>
      <c r="M169" s="195"/>
      <c r="N169" s="196"/>
      <c r="O169" s="196"/>
      <c r="P169" s="196"/>
      <c r="Q169" s="196"/>
      <c r="R169" s="196"/>
      <c r="S169" s="196"/>
      <c r="T169" s="197"/>
      <c r="AT169" s="198" t="s">
        <v>165</v>
      </c>
      <c r="AU169" s="198" t="s">
        <v>82</v>
      </c>
      <c r="AV169" s="12" t="s">
        <v>82</v>
      </c>
      <c r="AW169" s="12" t="s">
        <v>4</v>
      </c>
      <c r="AX169" s="12" t="s">
        <v>80</v>
      </c>
      <c r="AY169" s="198" t="s">
        <v>154</v>
      </c>
    </row>
    <row r="170" s="1" customFormat="1" ht="16.5" customHeight="1">
      <c r="B170" s="175"/>
      <c r="C170" s="176" t="s">
        <v>314</v>
      </c>
      <c r="D170" s="176" t="s">
        <v>156</v>
      </c>
      <c r="E170" s="177" t="s">
        <v>2310</v>
      </c>
      <c r="F170" s="178" t="s">
        <v>2311</v>
      </c>
      <c r="G170" s="179" t="s">
        <v>235</v>
      </c>
      <c r="H170" s="180">
        <v>0.12</v>
      </c>
      <c r="I170" s="181"/>
      <c r="J170" s="182">
        <f>ROUND(I170*H170,2)</f>
        <v>0</v>
      </c>
      <c r="K170" s="178" t="s">
        <v>160</v>
      </c>
      <c r="L170" s="37"/>
      <c r="M170" s="183" t="s">
        <v>3</v>
      </c>
      <c r="N170" s="184" t="s">
        <v>43</v>
      </c>
      <c r="O170" s="67"/>
      <c r="P170" s="185">
        <f>O170*H170</f>
        <v>0</v>
      </c>
      <c r="Q170" s="185">
        <v>1.01508</v>
      </c>
      <c r="R170" s="185">
        <f>Q170*H170</f>
        <v>0.12180959999999999</v>
      </c>
      <c r="S170" s="185">
        <v>0</v>
      </c>
      <c r="T170" s="186">
        <f>S170*H170</f>
        <v>0</v>
      </c>
      <c r="AR170" s="19" t="s">
        <v>161</v>
      </c>
      <c r="AT170" s="19" t="s">
        <v>156</v>
      </c>
      <c r="AU170" s="19" t="s">
        <v>82</v>
      </c>
      <c r="AY170" s="19" t="s">
        <v>154</v>
      </c>
      <c r="BE170" s="187">
        <f>IF(N170="základní",J170,0)</f>
        <v>0</v>
      </c>
      <c r="BF170" s="187">
        <f>IF(N170="snížená",J170,0)</f>
        <v>0</v>
      </c>
      <c r="BG170" s="187">
        <f>IF(N170="zákl. přenesená",J170,0)</f>
        <v>0</v>
      </c>
      <c r="BH170" s="187">
        <f>IF(N170="sníž. přenesená",J170,0)</f>
        <v>0</v>
      </c>
      <c r="BI170" s="187">
        <f>IF(N170="nulová",J170,0)</f>
        <v>0</v>
      </c>
      <c r="BJ170" s="19" t="s">
        <v>80</v>
      </c>
      <c r="BK170" s="187">
        <f>ROUND(I170*H170,2)</f>
        <v>0</v>
      </c>
      <c r="BL170" s="19" t="s">
        <v>161</v>
      </c>
      <c r="BM170" s="19" t="s">
        <v>2312</v>
      </c>
    </row>
    <row r="171" s="12" customFormat="1">
      <c r="B171" s="191"/>
      <c r="D171" s="188" t="s">
        <v>165</v>
      </c>
      <c r="E171" s="198" t="s">
        <v>3</v>
      </c>
      <c r="F171" s="192" t="s">
        <v>2313</v>
      </c>
      <c r="H171" s="193">
        <v>0.12</v>
      </c>
      <c r="I171" s="194"/>
      <c r="L171" s="191"/>
      <c r="M171" s="195"/>
      <c r="N171" s="196"/>
      <c r="O171" s="196"/>
      <c r="P171" s="196"/>
      <c r="Q171" s="196"/>
      <c r="R171" s="196"/>
      <c r="S171" s="196"/>
      <c r="T171" s="197"/>
      <c r="AT171" s="198" t="s">
        <v>165</v>
      </c>
      <c r="AU171" s="198" t="s">
        <v>82</v>
      </c>
      <c r="AV171" s="12" t="s">
        <v>82</v>
      </c>
      <c r="AW171" s="12" t="s">
        <v>33</v>
      </c>
      <c r="AX171" s="12" t="s">
        <v>80</v>
      </c>
      <c r="AY171" s="198" t="s">
        <v>154</v>
      </c>
    </row>
    <row r="172" s="1" customFormat="1" ht="33.75" customHeight="1">
      <c r="B172" s="175"/>
      <c r="C172" s="176" t="s">
        <v>319</v>
      </c>
      <c r="D172" s="176" t="s">
        <v>156</v>
      </c>
      <c r="E172" s="177" t="s">
        <v>2314</v>
      </c>
      <c r="F172" s="178" t="s">
        <v>2315</v>
      </c>
      <c r="G172" s="179" t="s">
        <v>206</v>
      </c>
      <c r="H172" s="180">
        <v>64</v>
      </c>
      <c r="I172" s="181"/>
      <c r="J172" s="182">
        <f>ROUND(I172*H172,2)</f>
        <v>0</v>
      </c>
      <c r="K172" s="178" t="s">
        <v>160</v>
      </c>
      <c r="L172" s="37"/>
      <c r="M172" s="183" t="s">
        <v>3</v>
      </c>
      <c r="N172" s="184" t="s">
        <v>43</v>
      </c>
      <c r="O172" s="67"/>
      <c r="P172" s="185">
        <f>O172*H172</f>
        <v>0</v>
      </c>
      <c r="Q172" s="185">
        <v>0.10100000000000001</v>
      </c>
      <c r="R172" s="185">
        <f>Q172*H172</f>
        <v>6.4640000000000004</v>
      </c>
      <c r="S172" s="185">
        <v>0</v>
      </c>
      <c r="T172" s="186">
        <f>S172*H172</f>
        <v>0</v>
      </c>
      <c r="AR172" s="19" t="s">
        <v>161</v>
      </c>
      <c r="AT172" s="19" t="s">
        <v>156</v>
      </c>
      <c r="AU172" s="19" t="s">
        <v>82</v>
      </c>
      <c r="AY172" s="19" t="s">
        <v>154</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161</v>
      </c>
      <c r="BM172" s="19" t="s">
        <v>2316</v>
      </c>
    </row>
    <row r="173" s="1" customFormat="1">
      <c r="B173" s="37"/>
      <c r="D173" s="188" t="s">
        <v>163</v>
      </c>
      <c r="F173" s="189" t="s">
        <v>2317</v>
      </c>
      <c r="I173" s="121"/>
      <c r="L173" s="37"/>
      <c r="M173" s="190"/>
      <c r="N173" s="67"/>
      <c r="O173" s="67"/>
      <c r="P173" s="67"/>
      <c r="Q173" s="67"/>
      <c r="R173" s="67"/>
      <c r="S173" s="67"/>
      <c r="T173" s="68"/>
      <c r="AT173" s="19" t="s">
        <v>163</v>
      </c>
      <c r="AU173" s="19" t="s">
        <v>82</v>
      </c>
    </row>
    <row r="174" s="12" customFormat="1">
      <c r="B174" s="191"/>
      <c r="D174" s="188" t="s">
        <v>165</v>
      </c>
      <c r="E174" s="198" t="s">
        <v>3</v>
      </c>
      <c r="F174" s="192" t="s">
        <v>2318</v>
      </c>
      <c r="H174" s="193">
        <v>26</v>
      </c>
      <c r="I174" s="194"/>
      <c r="L174" s="191"/>
      <c r="M174" s="195"/>
      <c r="N174" s="196"/>
      <c r="O174" s="196"/>
      <c r="P174" s="196"/>
      <c r="Q174" s="196"/>
      <c r="R174" s="196"/>
      <c r="S174" s="196"/>
      <c r="T174" s="197"/>
      <c r="AT174" s="198" t="s">
        <v>165</v>
      </c>
      <c r="AU174" s="198" t="s">
        <v>82</v>
      </c>
      <c r="AV174" s="12" t="s">
        <v>82</v>
      </c>
      <c r="AW174" s="12" t="s">
        <v>33</v>
      </c>
      <c r="AX174" s="12" t="s">
        <v>72</v>
      </c>
      <c r="AY174" s="198" t="s">
        <v>154</v>
      </c>
    </row>
    <row r="175" s="12" customFormat="1">
      <c r="B175" s="191"/>
      <c r="D175" s="188" t="s">
        <v>165</v>
      </c>
      <c r="E175" s="198" t="s">
        <v>3</v>
      </c>
      <c r="F175" s="192" t="s">
        <v>2319</v>
      </c>
      <c r="H175" s="193">
        <v>38</v>
      </c>
      <c r="I175" s="194"/>
      <c r="L175" s="191"/>
      <c r="M175" s="195"/>
      <c r="N175" s="196"/>
      <c r="O175" s="196"/>
      <c r="P175" s="196"/>
      <c r="Q175" s="196"/>
      <c r="R175" s="196"/>
      <c r="S175" s="196"/>
      <c r="T175" s="197"/>
      <c r="AT175" s="198" t="s">
        <v>165</v>
      </c>
      <c r="AU175" s="198" t="s">
        <v>82</v>
      </c>
      <c r="AV175" s="12" t="s">
        <v>82</v>
      </c>
      <c r="AW175" s="12" t="s">
        <v>33</v>
      </c>
      <c r="AX175" s="12" t="s">
        <v>72</v>
      </c>
      <c r="AY175" s="198" t="s">
        <v>154</v>
      </c>
    </row>
    <row r="176" s="13" customFormat="1">
      <c r="B176" s="199"/>
      <c r="D176" s="188" t="s">
        <v>165</v>
      </c>
      <c r="E176" s="200" t="s">
        <v>3</v>
      </c>
      <c r="F176" s="201" t="s">
        <v>179</v>
      </c>
      <c r="H176" s="202">
        <v>64</v>
      </c>
      <c r="I176" s="203"/>
      <c r="L176" s="199"/>
      <c r="M176" s="204"/>
      <c r="N176" s="205"/>
      <c r="O176" s="205"/>
      <c r="P176" s="205"/>
      <c r="Q176" s="205"/>
      <c r="R176" s="205"/>
      <c r="S176" s="205"/>
      <c r="T176" s="206"/>
      <c r="AT176" s="200" t="s">
        <v>165</v>
      </c>
      <c r="AU176" s="200" t="s">
        <v>82</v>
      </c>
      <c r="AV176" s="13" t="s">
        <v>161</v>
      </c>
      <c r="AW176" s="13" t="s">
        <v>33</v>
      </c>
      <c r="AX176" s="13" t="s">
        <v>80</v>
      </c>
      <c r="AY176" s="200" t="s">
        <v>154</v>
      </c>
    </row>
    <row r="177" s="1" customFormat="1" ht="16.5" customHeight="1">
      <c r="B177" s="175"/>
      <c r="C177" s="207" t="s">
        <v>324</v>
      </c>
      <c r="D177" s="207" t="s">
        <v>232</v>
      </c>
      <c r="E177" s="208" t="s">
        <v>2320</v>
      </c>
      <c r="F177" s="209" t="s">
        <v>2321</v>
      </c>
      <c r="G177" s="210" t="s">
        <v>206</v>
      </c>
      <c r="H177" s="211">
        <v>26</v>
      </c>
      <c r="I177" s="212"/>
      <c r="J177" s="213">
        <f>ROUND(I177*H177,2)</f>
        <v>0</v>
      </c>
      <c r="K177" s="209" t="s">
        <v>160</v>
      </c>
      <c r="L177" s="214"/>
      <c r="M177" s="215" t="s">
        <v>3</v>
      </c>
      <c r="N177" s="216" t="s">
        <v>43</v>
      </c>
      <c r="O177" s="67"/>
      <c r="P177" s="185">
        <f>O177*H177</f>
        <v>0</v>
      </c>
      <c r="Q177" s="185">
        <v>0.108</v>
      </c>
      <c r="R177" s="185">
        <f>Q177*H177</f>
        <v>2.8079999999999998</v>
      </c>
      <c r="S177" s="185">
        <v>0</v>
      </c>
      <c r="T177" s="186">
        <f>S177*H177</f>
        <v>0</v>
      </c>
      <c r="AR177" s="19" t="s">
        <v>203</v>
      </c>
      <c r="AT177" s="19" t="s">
        <v>232</v>
      </c>
      <c r="AU177" s="19" t="s">
        <v>82</v>
      </c>
      <c r="AY177" s="19" t="s">
        <v>154</v>
      </c>
      <c r="BE177" s="187">
        <f>IF(N177="základní",J177,0)</f>
        <v>0</v>
      </c>
      <c r="BF177" s="187">
        <f>IF(N177="snížená",J177,0)</f>
        <v>0</v>
      </c>
      <c r="BG177" s="187">
        <f>IF(N177="zákl. přenesená",J177,0)</f>
        <v>0</v>
      </c>
      <c r="BH177" s="187">
        <f>IF(N177="sníž. přenesená",J177,0)</f>
        <v>0</v>
      </c>
      <c r="BI177" s="187">
        <f>IF(N177="nulová",J177,0)</f>
        <v>0</v>
      </c>
      <c r="BJ177" s="19" t="s">
        <v>80</v>
      </c>
      <c r="BK177" s="187">
        <f>ROUND(I177*H177,2)</f>
        <v>0</v>
      </c>
      <c r="BL177" s="19" t="s">
        <v>161</v>
      </c>
      <c r="BM177" s="19" t="s">
        <v>2322</v>
      </c>
    </row>
    <row r="178" s="12" customFormat="1">
      <c r="B178" s="191"/>
      <c r="D178" s="188" t="s">
        <v>165</v>
      </c>
      <c r="E178" s="198" t="s">
        <v>3</v>
      </c>
      <c r="F178" s="192" t="s">
        <v>2318</v>
      </c>
      <c r="H178" s="193">
        <v>26</v>
      </c>
      <c r="I178" s="194"/>
      <c r="L178" s="191"/>
      <c r="M178" s="195"/>
      <c r="N178" s="196"/>
      <c r="O178" s="196"/>
      <c r="P178" s="196"/>
      <c r="Q178" s="196"/>
      <c r="R178" s="196"/>
      <c r="S178" s="196"/>
      <c r="T178" s="197"/>
      <c r="AT178" s="198" t="s">
        <v>165</v>
      </c>
      <c r="AU178" s="198" t="s">
        <v>82</v>
      </c>
      <c r="AV178" s="12" t="s">
        <v>82</v>
      </c>
      <c r="AW178" s="12" t="s">
        <v>33</v>
      </c>
      <c r="AX178" s="12" t="s">
        <v>80</v>
      </c>
      <c r="AY178" s="198" t="s">
        <v>154</v>
      </c>
    </row>
    <row r="179" s="1" customFormat="1" ht="16.5" customHeight="1">
      <c r="B179" s="175"/>
      <c r="C179" s="207" t="s">
        <v>334</v>
      </c>
      <c r="D179" s="207" t="s">
        <v>232</v>
      </c>
      <c r="E179" s="208" t="s">
        <v>2323</v>
      </c>
      <c r="F179" s="209" t="s">
        <v>2324</v>
      </c>
      <c r="G179" s="210" t="s">
        <v>206</v>
      </c>
      <c r="H179" s="211">
        <v>38</v>
      </c>
      <c r="I179" s="212"/>
      <c r="J179" s="213">
        <f>ROUND(I179*H179,2)</f>
        <v>0</v>
      </c>
      <c r="K179" s="209" t="s">
        <v>160</v>
      </c>
      <c r="L179" s="214"/>
      <c r="M179" s="215" t="s">
        <v>3</v>
      </c>
      <c r="N179" s="216" t="s">
        <v>43</v>
      </c>
      <c r="O179" s="67"/>
      <c r="P179" s="185">
        <f>O179*H179</f>
        <v>0</v>
      </c>
      <c r="Q179" s="185">
        <v>0.14166999999999999</v>
      </c>
      <c r="R179" s="185">
        <f>Q179*H179</f>
        <v>5.3834599999999995</v>
      </c>
      <c r="S179" s="185">
        <v>0</v>
      </c>
      <c r="T179" s="186">
        <f>S179*H179</f>
        <v>0</v>
      </c>
      <c r="AR179" s="19" t="s">
        <v>203</v>
      </c>
      <c r="AT179" s="19" t="s">
        <v>232</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161</v>
      </c>
      <c r="BM179" s="19" t="s">
        <v>2325</v>
      </c>
    </row>
    <row r="180" s="12" customFormat="1">
      <c r="B180" s="191"/>
      <c r="D180" s="188" t="s">
        <v>165</v>
      </c>
      <c r="E180" s="198" t="s">
        <v>3</v>
      </c>
      <c r="F180" s="192" t="s">
        <v>2319</v>
      </c>
      <c r="H180" s="193">
        <v>38</v>
      </c>
      <c r="I180" s="194"/>
      <c r="L180" s="191"/>
      <c r="M180" s="195"/>
      <c r="N180" s="196"/>
      <c r="O180" s="196"/>
      <c r="P180" s="196"/>
      <c r="Q180" s="196"/>
      <c r="R180" s="196"/>
      <c r="S180" s="196"/>
      <c r="T180" s="197"/>
      <c r="AT180" s="198" t="s">
        <v>165</v>
      </c>
      <c r="AU180" s="198" t="s">
        <v>82</v>
      </c>
      <c r="AV180" s="12" t="s">
        <v>82</v>
      </c>
      <c r="AW180" s="12" t="s">
        <v>33</v>
      </c>
      <c r="AX180" s="12" t="s">
        <v>80</v>
      </c>
      <c r="AY180" s="198" t="s">
        <v>154</v>
      </c>
    </row>
    <row r="181" s="11" customFormat="1" ht="22.8" customHeight="1">
      <c r="B181" s="162"/>
      <c r="D181" s="163" t="s">
        <v>71</v>
      </c>
      <c r="E181" s="173" t="s">
        <v>213</v>
      </c>
      <c r="F181" s="173" t="s">
        <v>2151</v>
      </c>
      <c r="I181" s="165"/>
      <c r="J181" s="174">
        <f>BK181</f>
        <v>0</v>
      </c>
      <c r="L181" s="162"/>
      <c r="M181" s="167"/>
      <c r="N181" s="168"/>
      <c r="O181" s="168"/>
      <c r="P181" s="169">
        <f>SUM(P182:P200)</f>
        <v>0</v>
      </c>
      <c r="Q181" s="168"/>
      <c r="R181" s="169">
        <f>SUM(R182:R200)</f>
        <v>90.101568919999991</v>
      </c>
      <c r="S181" s="168"/>
      <c r="T181" s="170">
        <f>SUM(T182:T200)</f>
        <v>0</v>
      </c>
      <c r="AR181" s="163" t="s">
        <v>80</v>
      </c>
      <c r="AT181" s="171" t="s">
        <v>71</v>
      </c>
      <c r="AU181" s="171" t="s">
        <v>80</v>
      </c>
      <c r="AY181" s="163" t="s">
        <v>154</v>
      </c>
      <c r="BK181" s="172">
        <f>SUM(BK182:BK200)</f>
        <v>0</v>
      </c>
    </row>
    <row r="182" s="1" customFormat="1" ht="22.5" customHeight="1">
      <c r="B182" s="175"/>
      <c r="C182" s="176" t="s">
        <v>340</v>
      </c>
      <c r="D182" s="176" t="s">
        <v>156</v>
      </c>
      <c r="E182" s="177" t="s">
        <v>2152</v>
      </c>
      <c r="F182" s="178" t="s">
        <v>2153</v>
      </c>
      <c r="G182" s="179" t="s">
        <v>253</v>
      </c>
      <c r="H182" s="180">
        <v>137</v>
      </c>
      <c r="I182" s="181"/>
      <c r="J182" s="182">
        <f>ROUND(I182*H182,2)</f>
        <v>0</v>
      </c>
      <c r="K182" s="178" t="s">
        <v>160</v>
      </c>
      <c r="L182" s="37"/>
      <c r="M182" s="183" t="s">
        <v>3</v>
      </c>
      <c r="N182" s="184" t="s">
        <v>43</v>
      </c>
      <c r="O182" s="67"/>
      <c r="P182" s="185">
        <f>O182*H182</f>
        <v>0</v>
      </c>
      <c r="Q182" s="185">
        <v>0.11519</v>
      </c>
      <c r="R182" s="185">
        <f>Q182*H182</f>
        <v>15.781029999999999</v>
      </c>
      <c r="S182" s="185">
        <v>0</v>
      </c>
      <c r="T182" s="186">
        <f>S182*H182</f>
        <v>0</v>
      </c>
      <c r="AR182" s="19" t="s">
        <v>161</v>
      </c>
      <c r="AT182" s="19" t="s">
        <v>156</v>
      </c>
      <c r="AU182" s="19" t="s">
        <v>82</v>
      </c>
      <c r="AY182" s="19" t="s">
        <v>154</v>
      </c>
      <c r="BE182" s="187">
        <f>IF(N182="základní",J182,0)</f>
        <v>0</v>
      </c>
      <c r="BF182" s="187">
        <f>IF(N182="snížená",J182,0)</f>
        <v>0</v>
      </c>
      <c r="BG182" s="187">
        <f>IF(N182="zákl. přenesená",J182,0)</f>
        <v>0</v>
      </c>
      <c r="BH182" s="187">
        <f>IF(N182="sníž. přenesená",J182,0)</f>
        <v>0</v>
      </c>
      <c r="BI182" s="187">
        <f>IF(N182="nulová",J182,0)</f>
        <v>0</v>
      </c>
      <c r="BJ182" s="19" t="s">
        <v>80</v>
      </c>
      <c r="BK182" s="187">
        <f>ROUND(I182*H182,2)</f>
        <v>0</v>
      </c>
      <c r="BL182" s="19" t="s">
        <v>161</v>
      </c>
      <c r="BM182" s="19" t="s">
        <v>2326</v>
      </c>
    </row>
    <row r="183" s="1" customFormat="1">
      <c r="B183" s="37"/>
      <c r="D183" s="188" t="s">
        <v>163</v>
      </c>
      <c r="F183" s="189" t="s">
        <v>2155</v>
      </c>
      <c r="I183" s="121"/>
      <c r="L183" s="37"/>
      <c r="M183" s="190"/>
      <c r="N183" s="67"/>
      <c r="O183" s="67"/>
      <c r="P183" s="67"/>
      <c r="Q183" s="67"/>
      <c r="R183" s="67"/>
      <c r="S183" s="67"/>
      <c r="T183" s="68"/>
      <c r="AT183" s="19" t="s">
        <v>163</v>
      </c>
      <c r="AU183" s="19" t="s">
        <v>82</v>
      </c>
    </row>
    <row r="184" s="12" customFormat="1">
      <c r="B184" s="191"/>
      <c r="D184" s="188" t="s">
        <v>165</v>
      </c>
      <c r="E184" s="198" t="s">
        <v>3</v>
      </c>
      <c r="F184" s="192" t="s">
        <v>2327</v>
      </c>
      <c r="H184" s="193">
        <v>137</v>
      </c>
      <c r="I184" s="194"/>
      <c r="L184" s="191"/>
      <c r="M184" s="195"/>
      <c r="N184" s="196"/>
      <c r="O184" s="196"/>
      <c r="P184" s="196"/>
      <c r="Q184" s="196"/>
      <c r="R184" s="196"/>
      <c r="S184" s="196"/>
      <c r="T184" s="197"/>
      <c r="AT184" s="198" t="s">
        <v>165</v>
      </c>
      <c r="AU184" s="198" t="s">
        <v>82</v>
      </c>
      <c r="AV184" s="12" t="s">
        <v>82</v>
      </c>
      <c r="AW184" s="12" t="s">
        <v>33</v>
      </c>
      <c r="AX184" s="12" t="s">
        <v>80</v>
      </c>
      <c r="AY184" s="198" t="s">
        <v>154</v>
      </c>
    </row>
    <row r="185" s="1" customFormat="1" ht="16.5" customHeight="1">
      <c r="B185" s="175"/>
      <c r="C185" s="207" t="s">
        <v>346</v>
      </c>
      <c r="D185" s="207" t="s">
        <v>232</v>
      </c>
      <c r="E185" s="208" t="s">
        <v>2158</v>
      </c>
      <c r="F185" s="209" t="s">
        <v>2159</v>
      </c>
      <c r="G185" s="210" t="s">
        <v>253</v>
      </c>
      <c r="H185" s="211">
        <v>137</v>
      </c>
      <c r="I185" s="212"/>
      <c r="J185" s="213">
        <f>ROUND(I185*H185,2)</f>
        <v>0</v>
      </c>
      <c r="K185" s="209" t="s">
        <v>160</v>
      </c>
      <c r="L185" s="214"/>
      <c r="M185" s="215" t="s">
        <v>3</v>
      </c>
      <c r="N185" s="216" t="s">
        <v>43</v>
      </c>
      <c r="O185" s="67"/>
      <c r="P185" s="185">
        <f>O185*H185</f>
        <v>0</v>
      </c>
      <c r="Q185" s="185">
        <v>0.10199999999999999</v>
      </c>
      <c r="R185" s="185">
        <f>Q185*H185</f>
        <v>13.973999999999998</v>
      </c>
      <c r="S185" s="185">
        <v>0</v>
      </c>
      <c r="T185" s="186">
        <f>S185*H185</f>
        <v>0</v>
      </c>
      <c r="AR185" s="19" t="s">
        <v>203</v>
      </c>
      <c r="AT185" s="19" t="s">
        <v>232</v>
      </c>
      <c r="AU185" s="19" t="s">
        <v>82</v>
      </c>
      <c r="AY185" s="19" t="s">
        <v>154</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161</v>
      </c>
      <c r="BM185" s="19" t="s">
        <v>2328</v>
      </c>
    </row>
    <row r="186" s="1" customFormat="1" ht="22.5" customHeight="1">
      <c r="B186" s="175"/>
      <c r="C186" s="176" t="s">
        <v>352</v>
      </c>
      <c r="D186" s="176" t="s">
        <v>156</v>
      </c>
      <c r="E186" s="177" t="s">
        <v>2161</v>
      </c>
      <c r="F186" s="178" t="s">
        <v>2162</v>
      </c>
      <c r="G186" s="179" t="s">
        <v>253</v>
      </c>
      <c r="H186" s="180">
        <v>92</v>
      </c>
      <c r="I186" s="181"/>
      <c r="J186" s="182">
        <f>ROUND(I186*H186,2)</f>
        <v>0</v>
      </c>
      <c r="K186" s="178" t="s">
        <v>160</v>
      </c>
      <c r="L186" s="37"/>
      <c r="M186" s="183" t="s">
        <v>3</v>
      </c>
      <c r="N186" s="184" t="s">
        <v>43</v>
      </c>
      <c r="O186" s="67"/>
      <c r="P186" s="185">
        <f>O186*H186</f>
        <v>0</v>
      </c>
      <c r="Q186" s="185">
        <v>0.095990000000000006</v>
      </c>
      <c r="R186" s="185">
        <f>Q186*H186</f>
        <v>8.83108</v>
      </c>
      <c r="S186" s="185">
        <v>0</v>
      </c>
      <c r="T186" s="186">
        <f>S186*H186</f>
        <v>0</v>
      </c>
      <c r="AR186" s="19" t="s">
        <v>161</v>
      </c>
      <c r="AT186" s="19" t="s">
        <v>156</v>
      </c>
      <c r="AU186" s="19" t="s">
        <v>82</v>
      </c>
      <c r="AY186" s="19" t="s">
        <v>154</v>
      </c>
      <c r="BE186" s="187">
        <f>IF(N186="základní",J186,0)</f>
        <v>0</v>
      </c>
      <c r="BF186" s="187">
        <f>IF(N186="snížená",J186,0)</f>
        <v>0</v>
      </c>
      <c r="BG186" s="187">
        <f>IF(N186="zákl. přenesená",J186,0)</f>
        <v>0</v>
      </c>
      <c r="BH186" s="187">
        <f>IF(N186="sníž. přenesená",J186,0)</f>
        <v>0</v>
      </c>
      <c r="BI186" s="187">
        <f>IF(N186="nulová",J186,0)</f>
        <v>0</v>
      </c>
      <c r="BJ186" s="19" t="s">
        <v>80</v>
      </c>
      <c r="BK186" s="187">
        <f>ROUND(I186*H186,2)</f>
        <v>0</v>
      </c>
      <c r="BL186" s="19" t="s">
        <v>161</v>
      </c>
      <c r="BM186" s="19" t="s">
        <v>2329</v>
      </c>
    </row>
    <row r="187" s="1" customFormat="1">
      <c r="B187" s="37"/>
      <c r="D187" s="188" t="s">
        <v>163</v>
      </c>
      <c r="F187" s="189" t="s">
        <v>2164</v>
      </c>
      <c r="I187" s="121"/>
      <c r="L187" s="37"/>
      <c r="M187" s="190"/>
      <c r="N187" s="67"/>
      <c r="O187" s="67"/>
      <c r="P187" s="67"/>
      <c r="Q187" s="67"/>
      <c r="R187" s="67"/>
      <c r="S187" s="67"/>
      <c r="T187" s="68"/>
      <c r="AT187" s="19" t="s">
        <v>163</v>
      </c>
      <c r="AU187" s="19" t="s">
        <v>82</v>
      </c>
    </row>
    <row r="188" s="12" customFormat="1">
      <c r="B188" s="191"/>
      <c r="D188" s="188" t="s">
        <v>165</v>
      </c>
      <c r="E188" s="198" t="s">
        <v>3</v>
      </c>
      <c r="F188" s="192" t="s">
        <v>2330</v>
      </c>
      <c r="H188" s="193">
        <v>92</v>
      </c>
      <c r="I188" s="194"/>
      <c r="L188" s="191"/>
      <c r="M188" s="195"/>
      <c r="N188" s="196"/>
      <c r="O188" s="196"/>
      <c r="P188" s="196"/>
      <c r="Q188" s="196"/>
      <c r="R188" s="196"/>
      <c r="S188" s="196"/>
      <c r="T188" s="197"/>
      <c r="AT188" s="198" t="s">
        <v>165</v>
      </c>
      <c r="AU188" s="198" t="s">
        <v>82</v>
      </c>
      <c r="AV188" s="12" t="s">
        <v>82</v>
      </c>
      <c r="AW188" s="12" t="s">
        <v>33</v>
      </c>
      <c r="AX188" s="12" t="s">
        <v>80</v>
      </c>
      <c r="AY188" s="198" t="s">
        <v>154</v>
      </c>
    </row>
    <row r="189" s="1" customFormat="1" ht="16.5" customHeight="1">
      <c r="B189" s="175"/>
      <c r="C189" s="207" t="s">
        <v>524</v>
      </c>
      <c r="D189" s="207" t="s">
        <v>232</v>
      </c>
      <c r="E189" s="208" t="s">
        <v>2331</v>
      </c>
      <c r="F189" s="209" t="s">
        <v>2332</v>
      </c>
      <c r="G189" s="210" t="s">
        <v>253</v>
      </c>
      <c r="H189" s="211">
        <v>92</v>
      </c>
      <c r="I189" s="212"/>
      <c r="J189" s="213">
        <f>ROUND(I189*H189,2)</f>
        <v>0</v>
      </c>
      <c r="K189" s="209" t="s">
        <v>160</v>
      </c>
      <c r="L189" s="214"/>
      <c r="M189" s="215" t="s">
        <v>3</v>
      </c>
      <c r="N189" s="216" t="s">
        <v>43</v>
      </c>
      <c r="O189" s="67"/>
      <c r="P189" s="185">
        <f>O189*H189</f>
        <v>0</v>
      </c>
      <c r="Q189" s="185">
        <v>0.033500000000000002</v>
      </c>
      <c r="R189" s="185">
        <f>Q189*H189</f>
        <v>3.0820000000000003</v>
      </c>
      <c r="S189" s="185">
        <v>0</v>
      </c>
      <c r="T189" s="186">
        <f>S189*H189</f>
        <v>0</v>
      </c>
      <c r="AR189" s="19" t="s">
        <v>203</v>
      </c>
      <c r="AT189" s="19" t="s">
        <v>232</v>
      </c>
      <c r="AU189" s="19" t="s">
        <v>82</v>
      </c>
      <c r="AY189" s="19" t="s">
        <v>154</v>
      </c>
      <c r="BE189" s="187">
        <f>IF(N189="základní",J189,0)</f>
        <v>0</v>
      </c>
      <c r="BF189" s="187">
        <f>IF(N189="snížená",J189,0)</f>
        <v>0</v>
      </c>
      <c r="BG189" s="187">
        <f>IF(N189="zákl. přenesená",J189,0)</f>
        <v>0</v>
      </c>
      <c r="BH189" s="187">
        <f>IF(N189="sníž. přenesená",J189,0)</f>
        <v>0</v>
      </c>
      <c r="BI189" s="187">
        <f>IF(N189="nulová",J189,0)</f>
        <v>0</v>
      </c>
      <c r="BJ189" s="19" t="s">
        <v>80</v>
      </c>
      <c r="BK189" s="187">
        <f>ROUND(I189*H189,2)</f>
        <v>0</v>
      </c>
      <c r="BL189" s="19" t="s">
        <v>161</v>
      </c>
      <c r="BM189" s="19" t="s">
        <v>2333</v>
      </c>
    </row>
    <row r="190" s="1" customFormat="1" ht="16.5" customHeight="1">
      <c r="B190" s="175"/>
      <c r="C190" s="176" t="s">
        <v>528</v>
      </c>
      <c r="D190" s="176" t="s">
        <v>156</v>
      </c>
      <c r="E190" s="177" t="s">
        <v>2170</v>
      </c>
      <c r="F190" s="178" t="s">
        <v>2171</v>
      </c>
      <c r="G190" s="179" t="s">
        <v>123</v>
      </c>
      <c r="H190" s="180">
        <v>20.038</v>
      </c>
      <c r="I190" s="181"/>
      <c r="J190" s="182">
        <f>ROUND(I190*H190,2)</f>
        <v>0</v>
      </c>
      <c r="K190" s="178" t="s">
        <v>160</v>
      </c>
      <c r="L190" s="37"/>
      <c r="M190" s="183" t="s">
        <v>3</v>
      </c>
      <c r="N190" s="184" t="s">
        <v>43</v>
      </c>
      <c r="O190" s="67"/>
      <c r="P190" s="185">
        <f>O190*H190</f>
        <v>0</v>
      </c>
      <c r="Q190" s="185">
        <v>2.2563399999999998</v>
      </c>
      <c r="R190" s="185">
        <f>Q190*H190</f>
        <v>45.212540919999995</v>
      </c>
      <c r="S190" s="185">
        <v>0</v>
      </c>
      <c r="T190" s="186">
        <f>S190*H190</f>
        <v>0</v>
      </c>
      <c r="AR190" s="19" t="s">
        <v>161</v>
      </c>
      <c r="AT190" s="19" t="s">
        <v>156</v>
      </c>
      <c r="AU190" s="19" t="s">
        <v>82</v>
      </c>
      <c r="AY190" s="19" t="s">
        <v>154</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161</v>
      </c>
      <c r="BM190" s="19" t="s">
        <v>2334</v>
      </c>
    </row>
    <row r="191" s="12" customFormat="1">
      <c r="B191" s="191"/>
      <c r="D191" s="188" t="s">
        <v>165</v>
      </c>
      <c r="E191" s="198" t="s">
        <v>3</v>
      </c>
      <c r="F191" s="192" t="s">
        <v>2335</v>
      </c>
      <c r="H191" s="193">
        <v>8.0500000000000007</v>
      </c>
      <c r="I191" s="194"/>
      <c r="L191" s="191"/>
      <c r="M191" s="195"/>
      <c r="N191" s="196"/>
      <c r="O191" s="196"/>
      <c r="P191" s="196"/>
      <c r="Q191" s="196"/>
      <c r="R191" s="196"/>
      <c r="S191" s="196"/>
      <c r="T191" s="197"/>
      <c r="AT191" s="198" t="s">
        <v>165</v>
      </c>
      <c r="AU191" s="198" t="s">
        <v>82</v>
      </c>
      <c r="AV191" s="12" t="s">
        <v>82</v>
      </c>
      <c r="AW191" s="12" t="s">
        <v>33</v>
      </c>
      <c r="AX191" s="12" t="s">
        <v>72</v>
      </c>
      <c r="AY191" s="198" t="s">
        <v>154</v>
      </c>
    </row>
    <row r="192" s="12" customFormat="1">
      <c r="B192" s="191"/>
      <c r="D192" s="188" t="s">
        <v>165</v>
      </c>
      <c r="E192" s="198" t="s">
        <v>3</v>
      </c>
      <c r="F192" s="192" t="s">
        <v>2336</v>
      </c>
      <c r="H192" s="193">
        <v>11.988</v>
      </c>
      <c r="I192" s="194"/>
      <c r="L192" s="191"/>
      <c r="M192" s="195"/>
      <c r="N192" s="196"/>
      <c r="O192" s="196"/>
      <c r="P192" s="196"/>
      <c r="Q192" s="196"/>
      <c r="R192" s="196"/>
      <c r="S192" s="196"/>
      <c r="T192" s="197"/>
      <c r="AT192" s="198" t="s">
        <v>165</v>
      </c>
      <c r="AU192" s="198" t="s">
        <v>82</v>
      </c>
      <c r="AV192" s="12" t="s">
        <v>82</v>
      </c>
      <c r="AW192" s="12" t="s">
        <v>33</v>
      </c>
      <c r="AX192" s="12" t="s">
        <v>72</v>
      </c>
      <c r="AY192" s="198" t="s">
        <v>154</v>
      </c>
    </row>
    <row r="193" s="13" customFormat="1">
      <c r="B193" s="199"/>
      <c r="D193" s="188" t="s">
        <v>165</v>
      </c>
      <c r="E193" s="200" t="s">
        <v>3</v>
      </c>
      <c r="F193" s="201" t="s">
        <v>179</v>
      </c>
      <c r="H193" s="202">
        <v>20.038</v>
      </c>
      <c r="I193" s="203"/>
      <c r="L193" s="199"/>
      <c r="M193" s="204"/>
      <c r="N193" s="205"/>
      <c r="O193" s="205"/>
      <c r="P193" s="205"/>
      <c r="Q193" s="205"/>
      <c r="R193" s="205"/>
      <c r="S193" s="205"/>
      <c r="T193" s="206"/>
      <c r="AT193" s="200" t="s">
        <v>165</v>
      </c>
      <c r="AU193" s="200" t="s">
        <v>82</v>
      </c>
      <c r="AV193" s="13" t="s">
        <v>161</v>
      </c>
      <c r="AW193" s="13" t="s">
        <v>33</v>
      </c>
      <c r="AX193" s="13" t="s">
        <v>80</v>
      </c>
      <c r="AY193" s="200" t="s">
        <v>154</v>
      </c>
    </row>
    <row r="194" s="1" customFormat="1" ht="16.5" customHeight="1">
      <c r="B194" s="175"/>
      <c r="C194" s="176" t="s">
        <v>532</v>
      </c>
      <c r="D194" s="176" t="s">
        <v>156</v>
      </c>
      <c r="E194" s="177" t="s">
        <v>2173</v>
      </c>
      <c r="F194" s="178" t="s">
        <v>2174</v>
      </c>
      <c r="G194" s="179" t="s">
        <v>206</v>
      </c>
      <c r="H194" s="180">
        <v>282</v>
      </c>
      <c r="I194" s="181"/>
      <c r="J194" s="182">
        <f>ROUND(I194*H194,2)</f>
        <v>0</v>
      </c>
      <c r="K194" s="178" t="s">
        <v>160</v>
      </c>
      <c r="L194" s="37"/>
      <c r="M194" s="183" t="s">
        <v>3</v>
      </c>
      <c r="N194" s="184" t="s">
        <v>43</v>
      </c>
      <c r="O194" s="67"/>
      <c r="P194" s="185">
        <f>O194*H194</f>
        <v>0</v>
      </c>
      <c r="Q194" s="185">
        <v>0.00068999999999999997</v>
      </c>
      <c r="R194" s="185">
        <f>Q194*H194</f>
        <v>0.19458</v>
      </c>
      <c r="S194" s="185">
        <v>0</v>
      </c>
      <c r="T194" s="186">
        <f>S194*H194</f>
        <v>0</v>
      </c>
      <c r="AR194" s="19" t="s">
        <v>161</v>
      </c>
      <c r="AT194" s="19" t="s">
        <v>156</v>
      </c>
      <c r="AU194" s="19" t="s">
        <v>82</v>
      </c>
      <c r="AY194" s="19" t="s">
        <v>154</v>
      </c>
      <c r="BE194" s="187">
        <f>IF(N194="základní",J194,0)</f>
        <v>0</v>
      </c>
      <c r="BF194" s="187">
        <f>IF(N194="snížená",J194,0)</f>
        <v>0</v>
      </c>
      <c r="BG194" s="187">
        <f>IF(N194="zákl. přenesená",J194,0)</f>
        <v>0</v>
      </c>
      <c r="BH194" s="187">
        <f>IF(N194="sníž. přenesená",J194,0)</f>
        <v>0</v>
      </c>
      <c r="BI194" s="187">
        <f>IF(N194="nulová",J194,0)</f>
        <v>0</v>
      </c>
      <c r="BJ194" s="19" t="s">
        <v>80</v>
      </c>
      <c r="BK194" s="187">
        <f>ROUND(I194*H194,2)</f>
        <v>0</v>
      </c>
      <c r="BL194" s="19" t="s">
        <v>161</v>
      </c>
      <c r="BM194" s="19" t="s">
        <v>2337</v>
      </c>
    </row>
    <row r="195" s="1" customFormat="1">
      <c r="B195" s="37"/>
      <c r="D195" s="188" t="s">
        <v>163</v>
      </c>
      <c r="F195" s="189" t="s">
        <v>2176</v>
      </c>
      <c r="I195" s="121"/>
      <c r="L195" s="37"/>
      <c r="M195" s="190"/>
      <c r="N195" s="67"/>
      <c r="O195" s="67"/>
      <c r="P195" s="67"/>
      <c r="Q195" s="67"/>
      <c r="R195" s="67"/>
      <c r="S195" s="67"/>
      <c r="T195" s="68"/>
      <c r="AT195" s="19" t="s">
        <v>163</v>
      </c>
      <c r="AU195" s="19" t="s">
        <v>82</v>
      </c>
    </row>
    <row r="196" s="12" customFormat="1">
      <c r="B196" s="191"/>
      <c r="D196" s="188" t="s">
        <v>165</v>
      </c>
      <c r="E196" s="198" t="s">
        <v>3</v>
      </c>
      <c r="F196" s="192" t="s">
        <v>2338</v>
      </c>
      <c r="H196" s="193">
        <v>282</v>
      </c>
      <c r="I196" s="194"/>
      <c r="L196" s="191"/>
      <c r="M196" s="195"/>
      <c r="N196" s="196"/>
      <c r="O196" s="196"/>
      <c r="P196" s="196"/>
      <c r="Q196" s="196"/>
      <c r="R196" s="196"/>
      <c r="S196" s="196"/>
      <c r="T196" s="197"/>
      <c r="AT196" s="198" t="s">
        <v>165</v>
      </c>
      <c r="AU196" s="198" t="s">
        <v>82</v>
      </c>
      <c r="AV196" s="12" t="s">
        <v>82</v>
      </c>
      <c r="AW196" s="12" t="s">
        <v>33</v>
      </c>
      <c r="AX196" s="12" t="s">
        <v>80</v>
      </c>
      <c r="AY196" s="198" t="s">
        <v>154</v>
      </c>
    </row>
    <row r="197" s="1" customFormat="1" ht="16.5" customHeight="1">
      <c r="B197" s="175"/>
      <c r="C197" s="176" t="s">
        <v>536</v>
      </c>
      <c r="D197" s="176" t="s">
        <v>156</v>
      </c>
      <c r="E197" s="177" t="s">
        <v>2339</v>
      </c>
      <c r="F197" s="178" t="s">
        <v>2340</v>
      </c>
      <c r="G197" s="179" t="s">
        <v>253</v>
      </c>
      <c r="H197" s="180">
        <v>9.8000000000000007</v>
      </c>
      <c r="I197" s="181"/>
      <c r="J197" s="182">
        <f>ROUND(I197*H197,2)</f>
        <v>0</v>
      </c>
      <c r="K197" s="178" t="s">
        <v>160</v>
      </c>
      <c r="L197" s="37"/>
      <c r="M197" s="183" t="s">
        <v>3</v>
      </c>
      <c r="N197" s="184" t="s">
        <v>43</v>
      </c>
      <c r="O197" s="67"/>
      <c r="P197" s="185">
        <f>O197*H197</f>
        <v>0</v>
      </c>
      <c r="Q197" s="185">
        <v>0.29221000000000003</v>
      </c>
      <c r="R197" s="185">
        <f>Q197*H197</f>
        <v>2.8636580000000005</v>
      </c>
      <c r="S197" s="185">
        <v>0</v>
      </c>
      <c r="T197" s="186">
        <f>S197*H197</f>
        <v>0</v>
      </c>
      <c r="AR197" s="19" t="s">
        <v>161</v>
      </c>
      <c r="AT197" s="19" t="s">
        <v>156</v>
      </c>
      <c r="AU197" s="19" t="s">
        <v>82</v>
      </c>
      <c r="AY197" s="19" t="s">
        <v>154</v>
      </c>
      <c r="BE197" s="187">
        <f>IF(N197="základní",J197,0)</f>
        <v>0</v>
      </c>
      <c r="BF197" s="187">
        <f>IF(N197="snížená",J197,0)</f>
        <v>0</v>
      </c>
      <c r="BG197" s="187">
        <f>IF(N197="zákl. přenesená",J197,0)</f>
        <v>0</v>
      </c>
      <c r="BH197" s="187">
        <f>IF(N197="sníž. přenesená",J197,0)</f>
        <v>0</v>
      </c>
      <c r="BI197" s="187">
        <f>IF(N197="nulová",J197,0)</f>
        <v>0</v>
      </c>
      <c r="BJ197" s="19" t="s">
        <v>80</v>
      </c>
      <c r="BK197" s="187">
        <f>ROUND(I197*H197,2)</f>
        <v>0</v>
      </c>
      <c r="BL197" s="19" t="s">
        <v>161</v>
      </c>
      <c r="BM197" s="19" t="s">
        <v>2341</v>
      </c>
    </row>
    <row r="198" s="1" customFormat="1">
      <c r="B198" s="37"/>
      <c r="D198" s="188" t="s">
        <v>163</v>
      </c>
      <c r="F198" s="189" t="s">
        <v>2342</v>
      </c>
      <c r="I198" s="121"/>
      <c r="L198" s="37"/>
      <c r="M198" s="190"/>
      <c r="N198" s="67"/>
      <c r="O198" s="67"/>
      <c r="P198" s="67"/>
      <c r="Q198" s="67"/>
      <c r="R198" s="67"/>
      <c r="S198" s="67"/>
      <c r="T198" s="68"/>
      <c r="AT198" s="19" t="s">
        <v>163</v>
      </c>
      <c r="AU198" s="19" t="s">
        <v>82</v>
      </c>
    </row>
    <row r="199" s="12" customFormat="1">
      <c r="B199" s="191"/>
      <c r="D199" s="188" t="s">
        <v>165</v>
      </c>
      <c r="E199" s="198" t="s">
        <v>3</v>
      </c>
      <c r="F199" s="192" t="s">
        <v>2343</v>
      </c>
      <c r="H199" s="193">
        <v>9.8000000000000007</v>
      </c>
      <c r="I199" s="194"/>
      <c r="L199" s="191"/>
      <c r="M199" s="195"/>
      <c r="N199" s="196"/>
      <c r="O199" s="196"/>
      <c r="P199" s="196"/>
      <c r="Q199" s="196"/>
      <c r="R199" s="196"/>
      <c r="S199" s="196"/>
      <c r="T199" s="197"/>
      <c r="AT199" s="198" t="s">
        <v>165</v>
      </c>
      <c r="AU199" s="198" t="s">
        <v>82</v>
      </c>
      <c r="AV199" s="12" t="s">
        <v>82</v>
      </c>
      <c r="AW199" s="12" t="s">
        <v>33</v>
      </c>
      <c r="AX199" s="12" t="s">
        <v>80</v>
      </c>
      <c r="AY199" s="198" t="s">
        <v>154</v>
      </c>
    </row>
    <row r="200" s="1" customFormat="1" ht="16.5" customHeight="1">
      <c r="B200" s="175"/>
      <c r="C200" s="207" t="s">
        <v>540</v>
      </c>
      <c r="D200" s="207" t="s">
        <v>232</v>
      </c>
      <c r="E200" s="208" t="s">
        <v>2344</v>
      </c>
      <c r="F200" s="209" t="s">
        <v>2345</v>
      </c>
      <c r="G200" s="210" t="s">
        <v>253</v>
      </c>
      <c r="H200" s="211">
        <v>9.8000000000000007</v>
      </c>
      <c r="I200" s="212"/>
      <c r="J200" s="213">
        <f>ROUND(I200*H200,2)</f>
        <v>0</v>
      </c>
      <c r="K200" s="209" t="s">
        <v>160</v>
      </c>
      <c r="L200" s="214"/>
      <c r="M200" s="215" t="s">
        <v>3</v>
      </c>
      <c r="N200" s="216" t="s">
        <v>43</v>
      </c>
      <c r="O200" s="67"/>
      <c r="P200" s="185">
        <f>O200*H200</f>
        <v>0</v>
      </c>
      <c r="Q200" s="185">
        <v>0.0166</v>
      </c>
      <c r="R200" s="185">
        <f>Q200*H200</f>
        <v>0.16268000000000002</v>
      </c>
      <c r="S200" s="185">
        <v>0</v>
      </c>
      <c r="T200" s="186">
        <f>S200*H200</f>
        <v>0</v>
      </c>
      <c r="AR200" s="19" t="s">
        <v>203</v>
      </c>
      <c r="AT200" s="19" t="s">
        <v>232</v>
      </c>
      <c r="AU200" s="19" t="s">
        <v>82</v>
      </c>
      <c r="AY200" s="19" t="s">
        <v>154</v>
      </c>
      <c r="BE200" s="187">
        <f>IF(N200="základní",J200,0)</f>
        <v>0</v>
      </c>
      <c r="BF200" s="187">
        <f>IF(N200="snížená",J200,0)</f>
        <v>0</v>
      </c>
      <c r="BG200" s="187">
        <f>IF(N200="zákl. přenesená",J200,0)</f>
        <v>0</v>
      </c>
      <c r="BH200" s="187">
        <f>IF(N200="sníž. přenesená",J200,0)</f>
        <v>0</v>
      </c>
      <c r="BI200" s="187">
        <f>IF(N200="nulová",J200,0)</f>
        <v>0</v>
      </c>
      <c r="BJ200" s="19" t="s">
        <v>80</v>
      </c>
      <c r="BK200" s="187">
        <f>ROUND(I200*H200,2)</f>
        <v>0</v>
      </c>
      <c r="BL200" s="19" t="s">
        <v>161</v>
      </c>
      <c r="BM200" s="19" t="s">
        <v>2346</v>
      </c>
    </row>
    <row r="201" s="11" customFormat="1" ht="22.8" customHeight="1">
      <c r="B201" s="162"/>
      <c r="D201" s="163" t="s">
        <v>71</v>
      </c>
      <c r="E201" s="173" t="s">
        <v>2347</v>
      </c>
      <c r="F201" s="173" t="s">
        <v>2348</v>
      </c>
      <c r="I201" s="165"/>
      <c r="J201" s="174">
        <f>BK201</f>
        <v>0</v>
      </c>
      <c r="L201" s="162"/>
      <c r="M201" s="167"/>
      <c r="N201" s="168"/>
      <c r="O201" s="168"/>
      <c r="P201" s="169">
        <f>SUM(P202:P205)</f>
        <v>0</v>
      </c>
      <c r="Q201" s="168"/>
      <c r="R201" s="169">
        <f>SUM(R202:R205)</f>
        <v>0</v>
      </c>
      <c r="S201" s="168"/>
      <c r="T201" s="170">
        <f>SUM(T202:T205)</f>
        <v>0</v>
      </c>
      <c r="AR201" s="163" t="s">
        <v>80</v>
      </c>
      <c r="AT201" s="171" t="s">
        <v>71</v>
      </c>
      <c r="AU201" s="171" t="s">
        <v>80</v>
      </c>
      <c r="AY201" s="163" t="s">
        <v>154</v>
      </c>
      <c r="BK201" s="172">
        <f>SUM(BK202:BK205)</f>
        <v>0</v>
      </c>
    </row>
    <row r="202" s="1" customFormat="1" ht="16.5" customHeight="1">
      <c r="B202" s="175"/>
      <c r="C202" s="176" t="s">
        <v>545</v>
      </c>
      <c r="D202" s="176" t="s">
        <v>156</v>
      </c>
      <c r="E202" s="177" t="s">
        <v>2349</v>
      </c>
      <c r="F202" s="178" t="s">
        <v>2350</v>
      </c>
      <c r="G202" s="179" t="s">
        <v>235</v>
      </c>
      <c r="H202" s="180">
        <v>209.864</v>
      </c>
      <c r="I202" s="181"/>
      <c r="J202" s="182">
        <f>ROUND(I202*H202,2)</f>
        <v>0</v>
      </c>
      <c r="K202" s="178" t="s">
        <v>3</v>
      </c>
      <c r="L202" s="37"/>
      <c r="M202" s="183" t="s">
        <v>3</v>
      </c>
      <c r="N202" s="184" t="s">
        <v>43</v>
      </c>
      <c r="O202" s="67"/>
      <c r="P202" s="185">
        <f>O202*H202</f>
        <v>0</v>
      </c>
      <c r="Q202" s="185">
        <v>0</v>
      </c>
      <c r="R202" s="185">
        <f>Q202*H202</f>
        <v>0</v>
      </c>
      <c r="S202" s="185">
        <v>0</v>
      </c>
      <c r="T202" s="186">
        <f>S202*H202</f>
        <v>0</v>
      </c>
      <c r="AR202" s="19" t="s">
        <v>161</v>
      </c>
      <c r="AT202" s="19" t="s">
        <v>156</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2351</v>
      </c>
    </row>
    <row r="203" s="1" customFormat="1" ht="22.5" customHeight="1">
      <c r="B203" s="175"/>
      <c r="C203" s="176" t="s">
        <v>549</v>
      </c>
      <c r="D203" s="176" t="s">
        <v>156</v>
      </c>
      <c r="E203" s="177" t="s">
        <v>2352</v>
      </c>
      <c r="F203" s="178" t="s">
        <v>2353</v>
      </c>
      <c r="G203" s="179" t="s">
        <v>235</v>
      </c>
      <c r="H203" s="180">
        <v>209.864</v>
      </c>
      <c r="I203" s="181"/>
      <c r="J203" s="182">
        <f>ROUND(I203*H203,2)</f>
        <v>0</v>
      </c>
      <c r="K203" s="178" t="s">
        <v>2354</v>
      </c>
      <c r="L203" s="37"/>
      <c r="M203" s="183" t="s">
        <v>3</v>
      </c>
      <c r="N203" s="184" t="s">
        <v>43</v>
      </c>
      <c r="O203" s="67"/>
      <c r="P203" s="185">
        <f>O203*H203</f>
        <v>0</v>
      </c>
      <c r="Q203" s="185">
        <v>0</v>
      </c>
      <c r="R203" s="185">
        <f>Q203*H203</f>
        <v>0</v>
      </c>
      <c r="S203" s="185">
        <v>0</v>
      </c>
      <c r="T203" s="186">
        <f>S203*H203</f>
        <v>0</v>
      </c>
      <c r="AR203" s="19" t="s">
        <v>161</v>
      </c>
      <c r="AT203" s="19" t="s">
        <v>156</v>
      </c>
      <c r="AU203" s="19" t="s">
        <v>82</v>
      </c>
      <c r="AY203" s="19" t="s">
        <v>154</v>
      </c>
      <c r="BE203" s="187">
        <f>IF(N203="základní",J203,0)</f>
        <v>0</v>
      </c>
      <c r="BF203" s="187">
        <f>IF(N203="snížená",J203,0)</f>
        <v>0</v>
      </c>
      <c r="BG203" s="187">
        <f>IF(N203="zákl. přenesená",J203,0)</f>
        <v>0</v>
      </c>
      <c r="BH203" s="187">
        <f>IF(N203="sníž. přenesená",J203,0)</f>
        <v>0</v>
      </c>
      <c r="BI203" s="187">
        <f>IF(N203="nulová",J203,0)</f>
        <v>0</v>
      </c>
      <c r="BJ203" s="19" t="s">
        <v>80</v>
      </c>
      <c r="BK203" s="187">
        <f>ROUND(I203*H203,2)</f>
        <v>0</v>
      </c>
      <c r="BL203" s="19" t="s">
        <v>161</v>
      </c>
      <c r="BM203" s="19" t="s">
        <v>2355</v>
      </c>
    </row>
    <row r="204" s="1" customFormat="1">
      <c r="B204" s="37"/>
      <c r="D204" s="188" t="s">
        <v>163</v>
      </c>
      <c r="F204" s="189" t="s">
        <v>2356</v>
      </c>
      <c r="I204" s="121"/>
      <c r="L204" s="37"/>
      <c r="M204" s="190"/>
      <c r="N204" s="67"/>
      <c r="O204" s="67"/>
      <c r="P204" s="67"/>
      <c r="Q204" s="67"/>
      <c r="R204" s="67"/>
      <c r="S204" s="67"/>
      <c r="T204" s="68"/>
      <c r="AT204" s="19" t="s">
        <v>163</v>
      </c>
      <c r="AU204" s="19" t="s">
        <v>82</v>
      </c>
    </row>
    <row r="205" s="12" customFormat="1">
      <c r="B205" s="191"/>
      <c r="D205" s="188" t="s">
        <v>165</v>
      </c>
      <c r="E205" s="198" t="s">
        <v>3</v>
      </c>
      <c r="F205" s="192" t="s">
        <v>2357</v>
      </c>
      <c r="H205" s="193">
        <v>209.864</v>
      </c>
      <c r="I205" s="194"/>
      <c r="L205" s="191"/>
      <c r="M205" s="195"/>
      <c r="N205" s="196"/>
      <c r="O205" s="196"/>
      <c r="P205" s="196"/>
      <c r="Q205" s="196"/>
      <c r="R205" s="196"/>
      <c r="S205" s="196"/>
      <c r="T205" s="197"/>
      <c r="AT205" s="198" t="s">
        <v>165</v>
      </c>
      <c r="AU205" s="198" t="s">
        <v>82</v>
      </c>
      <c r="AV205" s="12" t="s">
        <v>82</v>
      </c>
      <c r="AW205" s="12" t="s">
        <v>33</v>
      </c>
      <c r="AX205" s="12" t="s">
        <v>80</v>
      </c>
      <c r="AY205" s="198" t="s">
        <v>154</v>
      </c>
    </row>
    <row r="206" s="11" customFormat="1" ht="22.8" customHeight="1">
      <c r="B206" s="162"/>
      <c r="D206" s="163" t="s">
        <v>71</v>
      </c>
      <c r="E206" s="173" t="s">
        <v>350</v>
      </c>
      <c r="F206" s="173" t="s">
        <v>351</v>
      </c>
      <c r="I206" s="165"/>
      <c r="J206" s="174">
        <f>BK206</f>
        <v>0</v>
      </c>
      <c r="L206" s="162"/>
      <c r="M206" s="167"/>
      <c r="N206" s="168"/>
      <c r="O206" s="168"/>
      <c r="P206" s="169">
        <f>SUM(P207:P208)</f>
        <v>0</v>
      </c>
      <c r="Q206" s="168"/>
      <c r="R206" s="169">
        <f>SUM(R207:R208)</f>
        <v>0</v>
      </c>
      <c r="S206" s="168"/>
      <c r="T206" s="170">
        <f>SUM(T207:T208)</f>
        <v>0</v>
      </c>
      <c r="AR206" s="163" t="s">
        <v>80</v>
      </c>
      <c r="AT206" s="171" t="s">
        <v>71</v>
      </c>
      <c r="AU206" s="171" t="s">
        <v>80</v>
      </c>
      <c r="AY206" s="163" t="s">
        <v>154</v>
      </c>
      <c r="BK206" s="172">
        <f>SUM(BK207:BK208)</f>
        <v>0</v>
      </c>
    </row>
    <row r="207" s="1" customFormat="1" ht="22.5" customHeight="1">
      <c r="B207" s="175"/>
      <c r="C207" s="176" t="s">
        <v>553</v>
      </c>
      <c r="D207" s="176" t="s">
        <v>156</v>
      </c>
      <c r="E207" s="177" t="s">
        <v>2177</v>
      </c>
      <c r="F207" s="178" t="s">
        <v>2178</v>
      </c>
      <c r="G207" s="179" t="s">
        <v>235</v>
      </c>
      <c r="H207" s="180">
        <v>160.78899999999999</v>
      </c>
      <c r="I207" s="181"/>
      <c r="J207" s="182">
        <f>ROUND(I207*H207,2)</f>
        <v>0</v>
      </c>
      <c r="K207" s="178" t="s">
        <v>160</v>
      </c>
      <c r="L207" s="37"/>
      <c r="M207" s="183" t="s">
        <v>3</v>
      </c>
      <c r="N207" s="184" t="s">
        <v>43</v>
      </c>
      <c r="O207" s="67"/>
      <c r="P207" s="185">
        <f>O207*H207</f>
        <v>0</v>
      </c>
      <c r="Q207" s="185">
        <v>0</v>
      </c>
      <c r="R207" s="185">
        <f>Q207*H207</f>
        <v>0</v>
      </c>
      <c r="S207" s="185">
        <v>0</v>
      </c>
      <c r="T207" s="186">
        <f>S207*H207</f>
        <v>0</v>
      </c>
      <c r="AR207" s="19" t="s">
        <v>161</v>
      </c>
      <c r="AT207" s="19" t="s">
        <v>156</v>
      </c>
      <c r="AU207" s="19" t="s">
        <v>82</v>
      </c>
      <c r="AY207" s="19" t="s">
        <v>154</v>
      </c>
      <c r="BE207" s="187">
        <f>IF(N207="základní",J207,0)</f>
        <v>0</v>
      </c>
      <c r="BF207" s="187">
        <f>IF(N207="snížená",J207,0)</f>
        <v>0</v>
      </c>
      <c r="BG207" s="187">
        <f>IF(N207="zákl. přenesená",J207,0)</f>
        <v>0</v>
      </c>
      <c r="BH207" s="187">
        <f>IF(N207="sníž. přenesená",J207,0)</f>
        <v>0</v>
      </c>
      <c r="BI207" s="187">
        <f>IF(N207="nulová",J207,0)</f>
        <v>0</v>
      </c>
      <c r="BJ207" s="19" t="s">
        <v>80</v>
      </c>
      <c r="BK207" s="187">
        <f>ROUND(I207*H207,2)</f>
        <v>0</v>
      </c>
      <c r="BL207" s="19" t="s">
        <v>161</v>
      </c>
      <c r="BM207" s="19" t="s">
        <v>2358</v>
      </c>
    </row>
    <row r="208" s="1" customFormat="1">
      <c r="B208" s="37"/>
      <c r="D208" s="188" t="s">
        <v>163</v>
      </c>
      <c r="F208" s="189" t="s">
        <v>2180</v>
      </c>
      <c r="I208" s="121"/>
      <c r="L208" s="37"/>
      <c r="M208" s="190"/>
      <c r="N208" s="67"/>
      <c r="O208" s="67"/>
      <c r="P208" s="67"/>
      <c r="Q208" s="67"/>
      <c r="R208" s="67"/>
      <c r="S208" s="67"/>
      <c r="T208" s="68"/>
      <c r="AT208" s="19" t="s">
        <v>163</v>
      </c>
      <c r="AU208" s="19" t="s">
        <v>82</v>
      </c>
    </row>
    <row r="209" s="11" customFormat="1" ht="25.92" customHeight="1">
      <c r="B209" s="162"/>
      <c r="D209" s="163" t="s">
        <v>71</v>
      </c>
      <c r="E209" s="164" t="s">
        <v>1027</v>
      </c>
      <c r="F209" s="164" t="s">
        <v>1028</v>
      </c>
      <c r="I209" s="165"/>
      <c r="J209" s="166">
        <f>BK209</f>
        <v>0</v>
      </c>
      <c r="L209" s="162"/>
      <c r="M209" s="167"/>
      <c r="N209" s="168"/>
      <c r="O209" s="168"/>
      <c r="P209" s="169">
        <f>P210</f>
        <v>0</v>
      </c>
      <c r="Q209" s="168"/>
      <c r="R209" s="169">
        <f>R210</f>
        <v>0.014774399999999998</v>
      </c>
      <c r="S209" s="168"/>
      <c r="T209" s="170">
        <f>T210</f>
        <v>0</v>
      </c>
      <c r="AR209" s="163" t="s">
        <v>82</v>
      </c>
      <c r="AT209" s="171" t="s">
        <v>71</v>
      </c>
      <c r="AU209" s="171" t="s">
        <v>72</v>
      </c>
      <c r="AY209" s="163" t="s">
        <v>154</v>
      </c>
      <c r="BK209" s="172">
        <f>BK210</f>
        <v>0</v>
      </c>
    </row>
    <row r="210" s="11" customFormat="1" ht="22.8" customHeight="1">
      <c r="B210" s="162"/>
      <c r="D210" s="163" t="s">
        <v>71</v>
      </c>
      <c r="E210" s="173" t="s">
        <v>1029</v>
      </c>
      <c r="F210" s="173" t="s">
        <v>1030</v>
      </c>
      <c r="I210" s="165"/>
      <c r="J210" s="174">
        <f>BK210</f>
        <v>0</v>
      </c>
      <c r="L210" s="162"/>
      <c r="M210" s="167"/>
      <c r="N210" s="168"/>
      <c r="O210" s="168"/>
      <c r="P210" s="169">
        <f>SUM(P211:P214)</f>
        <v>0</v>
      </c>
      <c r="Q210" s="168"/>
      <c r="R210" s="169">
        <f>SUM(R211:R214)</f>
        <v>0.014774399999999998</v>
      </c>
      <c r="S210" s="168"/>
      <c r="T210" s="170">
        <f>SUM(T211:T214)</f>
        <v>0</v>
      </c>
      <c r="AR210" s="163" t="s">
        <v>82</v>
      </c>
      <c r="AT210" s="171" t="s">
        <v>71</v>
      </c>
      <c r="AU210" s="171" t="s">
        <v>80</v>
      </c>
      <c r="AY210" s="163" t="s">
        <v>154</v>
      </c>
      <c r="BK210" s="172">
        <f>SUM(BK211:BK214)</f>
        <v>0</v>
      </c>
    </row>
    <row r="211" s="1" customFormat="1" ht="22.5" customHeight="1">
      <c r="B211" s="175"/>
      <c r="C211" s="176" t="s">
        <v>557</v>
      </c>
      <c r="D211" s="176" t="s">
        <v>156</v>
      </c>
      <c r="E211" s="177" t="s">
        <v>1066</v>
      </c>
      <c r="F211" s="178" t="s">
        <v>1067</v>
      </c>
      <c r="G211" s="179" t="s">
        <v>206</v>
      </c>
      <c r="H211" s="180">
        <v>18.239999999999998</v>
      </c>
      <c r="I211" s="181"/>
      <c r="J211" s="182">
        <f>ROUND(I211*H211,2)</f>
        <v>0</v>
      </c>
      <c r="K211" s="178" t="s">
        <v>160</v>
      </c>
      <c r="L211" s="37"/>
      <c r="M211" s="183" t="s">
        <v>3</v>
      </c>
      <c r="N211" s="184" t="s">
        <v>43</v>
      </c>
      <c r="O211" s="67"/>
      <c r="P211" s="185">
        <f>O211*H211</f>
        <v>0</v>
      </c>
      <c r="Q211" s="185">
        <v>0.00080999999999999996</v>
      </c>
      <c r="R211" s="185">
        <f>Q211*H211</f>
        <v>0.014774399999999998</v>
      </c>
      <c r="S211" s="185">
        <v>0</v>
      </c>
      <c r="T211" s="186">
        <f>S211*H211</f>
        <v>0</v>
      </c>
      <c r="AR211" s="19" t="s">
        <v>250</v>
      </c>
      <c r="AT211" s="19" t="s">
        <v>156</v>
      </c>
      <c r="AU211" s="19" t="s">
        <v>82</v>
      </c>
      <c r="AY211" s="19" t="s">
        <v>154</v>
      </c>
      <c r="BE211" s="187">
        <f>IF(N211="základní",J211,0)</f>
        <v>0</v>
      </c>
      <c r="BF211" s="187">
        <f>IF(N211="snížená",J211,0)</f>
        <v>0</v>
      </c>
      <c r="BG211" s="187">
        <f>IF(N211="zákl. přenesená",J211,0)</f>
        <v>0</v>
      </c>
      <c r="BH211" s="187">
        <f>IF(N211="sníž. přenesená",J211,0)</f>
        <v>0</v>
      </c>
      <c r="BI211" s="187">
        <f>IF(N211="nulová",J211,0)</f>
        <v>0</v>
      </c>
      <c r="BJ211" s="19" t="s">
        <v>80</v>
      </c>
      <c r="BK211" s="187">
        <f>ROUND(I211*H211,2)</f>
        <v>0</v>
      </c>
      <c r="BL211" s="19" t="s">
        <v>250</v>
      </c>
      <c r="BM211" s="19" t="s">
        <v>2359</v>
      </c>
    </row>
    <row r="212" s="12" customFormat="1">
      <c r="B212" s="191"/>
      <c r="D212" s="188" t="s">
        <v>165</v>
      </c>
      <c r="E212" s="198" t="s">
        <v>3</v>
      </c>
      <c r="F212" s="192" t="s">
        <v>2360</v>
      </c>
      <c r="H212" s="193">
        <v>18.239999999999998</v>
      </c>
      <c r="I212" s="194"/>
      <c r="L212" s="191"/>
      <c r="M212" s="195"/>
      <c r="N212" s="196"/>
      <c r="O212" s="196"/>
      <c r="P212" s="196"/>
      <c r="Q212" s="196"/>
      <c r="R212" s="196"/>
      <c r="S212" s="196"/>
      <c r="T212" s="197"/>
      <c r="AT212" s="198" t="s">
        <v>165</v>
      </c>
      <c r="AU212" s="198" t="s">
        <v>82</v>
      </c>
      <c r="AV212" s="12" t="s">
        <v>82</v>
      </c>
      <c r="AW212" s="12" t="s">
        <v>33</v>
      </c>
      <c r="AX212" s="12" t="s">
        <v>80</v>
      </c>
      <c r="AY212" s="198" t="s">
        <v>154</v>
      </c>
    </row>
    <row r="213" s="1" customFormat="1" ht="22.5" customHeight="1">
      <c r="B213" s="175"/>
      <c r="C213" s="176" t="s">
        <v>561</v>
      </c>
      <c r="D213" s="176" t="s">
        <v>156</v>
      </c>
      <c r="E213" s="177" t="s">
        <v>1072</v>
      </c>
      <c r="F213" s="178" t="s">
        <v>1073</v>
      </c>
      <c r="G213" s="179" t="s">
        <v>1074</v>
      </c>
      <c r="H213" s="227"/>
      <c r="I213" s="181"/>
      <c r="J213" s="182">
        <f>ROUND(I213*H213,2)</f>
        <v>0</v>
      </c>
      <c r="K213" s="178" t="s">
        <v>160</v>
      </c>
      <c r="L213" s="37"/>
      <c r="M213" s="183" t="s">
        <v>3</v>
      </c>
      <c r="N213" s="184" t="s">
        <v>43</v>
      </c>
      <c r="O213" s="67"/>
      <c r="P213" s="185">
        <f>O213*H213</f>
        <v>0</v>
      </c>
      <c r="Q213" s="185">
        <v>0</v>
      </c>
      <c r="R213" s="185">
        <f>Q213*H213</f>
        <v>0</v>
      </c>
      <c r="S213" s="185">
        <v>0</v>
      </c>
      <c r="T213" s="186">
        <f>S213*H213</f>
        <v>0</v>
      </c>
      <c r="AR213" s="19" t="s">
        <v>250</v>
      </c>
      <c r="AT213" s="19" t="s">
        <v>156</v>
      </c>
      <c r="AU213" s="19" t="s">
        <v>82</v>
      </c>
      <c r="AY213" s="19" t="s">
        <v>154</v>
      </c>
      <c r="BE213" s="187">
        <f>IF(N213="základní",J213,0)</f>
        <v>0</v>
      </c>
      <c r="BF213" s="187">
        <f>IF(N213="snížená",J213,0)</f>
        <v>0</v>
      </c>
      <c r="BG213" s="187">
        <f>IF(N213="zákl. přenesená",J213,0)</f>
        <v>0</v>
      </c>
      <c r="BH213" s="187">
        <f>IF(N213="sníž. přenesená",J213,0)</f>
        <v>0</v>
      </c>
      <c r="BI213" s="187">
        <f>IF(N213="nulová",J213,0)</f>
        <v>0</v>
      </c>
      <c r="BJ213" s="19" t="s">
        <v>80</v>
      </c>
      <c r="BK213" s="187">
        <f>ROUND(I213*H213,2)</f>
        <v>0</v>
      </c>
      <c r="BL213" s="19" t="s">
        <v>250</v>
      </c>
      <c r="BM213" s="19" t="s">
        <v>2361</v>
      </c>
    </row>
    <row r="214" s="1" customFormat="1">
      <c r="B214" s="37"/>
      <c r="D214" s="188" t="s">
        <v>163</v>
      </c>
      <c r="F214" s="189" t="s">
        <v>1076</v>
      </c>
      <c r="I214" s="121"/>
      <c r="L214" s="37"/>
      <c r="M214" s="224"/>
      <c r="N214" s="225"/>
      <c r="O214" s="225"/>
      <c r="P214" s="225"/>
      <c r="Q214" s="225"/>
      <c r="R214" s="225"/>
      <c r="S214" s="225"/>
      <c r="T214" s="226"/>
      <c r="AT214" s="19" t="s">
        <v>163</v>
      </c>
      <c r="AU214" s="19" t="s">
        <v>82</v>
      </c>
    </row>
    <row r="215" s="1" customFormat="1" ht="6.96" customHeight="1">
      <c r="B215" s="52"/>
      <c r="C215" s="53"/>
      <c r="D215" s="53"/>
      <c r="E215" s="53"/>
      <c r="F215" s="53"/>
      <c r="G215" s="53"/>
      <c r="H215" s="53"/>
      <c r="I215" s="137"/>
      <c r="J215" s="53"/>
      <c r="K215" s="53"/>
      <c r="L215" s="37"/>
    </row>
  </sheetData>
  <autoFilter ref="C94:K214"/>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110</v>
      </c>
      <c r="AZ2" s="118" t="s">
        <v>2362</v>
      </c>
      <c r="BA2" s="118" t="s">
        <v>2363</v>
      </c>
      <c r="BB2" s="118" t="s">
        <v>253</v>
      </c>
      <c r="BC2" s="118" t="s">
        <v>1963</v>
      </c>
      <c r="BD2" s="118" t="s">
        <v>82</v>
      </c>
    </row>
    <row r="3" ht="6.96" customHeight="1">
      <c r="B3" s="20"/>
      <c r="C3" s="21"/>
      <c r="D3" s="21"/>
      <c r="E3" s="21"/>
      <c r="F3" s="21"/>
      <c r="G3" s="21"/>
      <c r="H3" s="21"/>
      <c r="I3" s="119"/>
      <c r="J3" s="21"/>
      <c r="K3" s="21"/>
      <c r="L3" s="22"/>
      <c r="AT3" s="19" t="s">
        <v>82</v>
      </c>
      <c r="AZ3" s="118" t="s">
        <v>2364</v>
      </c>
      <c r="BA3" s="118" t="s">
        <v>2365</v>
      </c>
      <c r="BB3" s="118" t="s">
        <v>123</v>
      </c>
      <c r="BC3" s="118" t="s">
        <v>2366</v>
      </c>
      <c r="BD3" s="118" t="s">
        <v>82</v>
      </c>
    </row>
    <row r="4" ht="24.96" customHeight="1">
      <c r="B4" s="22"/>
      <c r="D4" s="23" t="s">
        <v>127</v>
      </c>
      <c r="L4" s="22"/>
      <c r="M4" s="24" t="s">
        <v>11</v>
      </c>
      <c r="AT4" s="19" t="s">
        <v>4</v>
      </c>
      <c r="AZ4" s="118" t="s">
        <v>2367</v>
      </c>
      <c r="BA4" s="118" t="s">
        <v>2368</v>
      </c>
      <c r="BB4" s="118" t="s">
        <v>123</v>
      </c>
      <c r="BC4" s="118" t="s">
        <v>2369</v>
      </c>
      <c r="BD4" s="118" t="s">
        <v>82</v>
      </c>
    </row>
    <row r="5" ht="6.96" customHeight="1">
      <c r="B5" s="22"/>
      <c r="L5" s="22"/>
      <c r="AZ5" s="118" t="s">
        <v>121</v>
      </c>
      <c r="BA5" s="118" t="s">
        <v>122</v>
      </c>
      <c r="BB5" s="118" t="s">
        <v>123</v>
      </c>
      <c r="BC5" s="118" t="s">
        <v>2370</v>
      </c>
      <c r="BD5" s="118" t="s">
        <v>172</v>
      </c>
    </row>
    <row r="6" ht="12" customHeight="1">
      <c r="B6" s="22"/>
      <c r="D6" s="31" t="s">
        <v>17</v>
      </c>
      <c r="L6" s="22"/>
    </row>
    <row r="7" ht="16.5" customHeight="1">
      <c r="B7" s="22"/>
      <c r="E7" s="120" t="str">
        <f>'Rekapitulace stavby'!K6</f>
        <v>Semčice, dostavba kanalizace 2.etapa a intenzifikace ČOV</v>
      </c>
      <c r="F7" s="31"/>
      <c r="G7" s="31"/>
      <c r="H7" s="31"/>
      <c r="L7" s="22"/>
    </row>
    <row r="8" s="1" customFormat="1" ht="12" customHeight="1">
      <c r="B8" s="37"/>
      <c r="D8" s="31" t="s">
        <v>128</v>
      </c>
      <c r="I8" s="121"/>
      <c r="L8" s="37"/>
    </row>
    <row r="9" s="1" customFormat="1" ht="36.96" customHeight="1">
      <c r="B9" s="37"/>
      <c r="E9" s="58" t="s">
        <v>2371</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ROUND(J84,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ROUND((SUM(BE84:BE157)),  2)</f>
        <v>0</v>
      </c>
      <c r="I33" s="129">
        <v>0.20999999999999999</v>
      </c>
      <c r="J33" s="128">
        <f>ROUND(((SUM(BE84:BE157))*I33),  2)</f>
        <v>0</v>
      </c>
      <c r="L33" s="37"/>
    </row>
    <row r="34" s="1" customFormat="1" ht="14.4" customHeight="1">
      <c r="B34" s="37"/>
      <c r="E34" s="31" t="s">
        <v>44</v>
      </c>
      <c r="F34" s="128">
        <f>ROUND((SUM(BF84:BF157)),  2)</f>
        <v>0</v>
      </c>
      <c r="I34" s="129">
        <v>0.14999999999999999</v>
      </c>
      <c r="J34" s="128">
        <f>ROUND(((SUM(BF84:BF157))*I34),  2)</f>
        <v>0</v>
      </c>
      <c r="L34" s="37"/>
    </row>
    <row r="35" hidden="1" s="1" customFormat="1" ht="14.4" customHeight="1">
      <c r="B35" s="37"/>
      <c r="E35" s="31" t="s">
        <v>45</v>
      </c>
      <c r="F35" s="128">
        <f>ROUND((SUM(BG84:BG157)),  2)</f>
        <v>0</v>
      </c>
      <c r="I35" s="129">
        <v>0.20999999999999999</v>
      </c>
      <c r="J35" s="128">
        <f>0</f>
        <v>0</v>
      </c>
      <c r="L35" s="37"/>
    </row>
    <row r="36" hidden="1" s="1" customFormat="1" ht="14.4" customHeight="1">
      <c r="B36" s="37"/>
      <c r="E36" s="31" t="s">
        <v>46</v>
      </c>
      <c r="F36" s="128">
        <f>ROUND((SUM(BH84:BH157)),  2)</f>
        <v>0</v>
      </c>
      <c r="I36" s="129">
        <v>0.14999999999999999</v>
      </c>
      <c r="J36" s="128">
        <f>0</f>
        <v>0</v>
      </c>
      <c r="L36" s="37"/>
    </row>
    <row r="37" hidden="1" s="1" customFormat="1" ht="14.4" customHeight="1">
      <c r="B37" s="37"/>
      <c r="E37" s="31" t="s">
        <v>47</v>
      </c>
      <c r="F37" s="128">
        <f>ROUND((SUM(BI84:BI157)),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03 - SO 03 - Oplocení</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J84</f>
        <v>0</v>
      </c>
      <c r="L59" s="37"/>
      <c r="AU59" s="19" t="s">
        <v>133</v>
      </c>
    </row>
    <row r="60" s="8" customFormat="1" ht="24.96" customHeight="1">
      <c r="B60" s="143"/>
      <c r="D60" s="144" t="s">
        <v>886</v>
      </c>
      <c r="E60" s="145"/>
      <c r="F60" s="145"/>
      <c r="G60" s="145"/>
      <c r="H60" s="145"/>
      <c r="I60" s="146"/>
      <c r="J60" s="147">
        <f>J85</f>
        <v>0</v>
      </c>
      <c r="L60" s="143"/>
    </row>
    <row r="61" s="9" customFormat="1" ht="19.92" customHeight="1">
      <c r="B61" s="148"/>
      <c r="D61" s="149" t="s">
        <v>135</v>
      </c>
      <c r="E61" s="150"/>
      <c r="F61" s="150"/>
      <c r="G61" s="150"/>
      <c r="H61" s="150"/>
      <c r="I61" s="151"/>
      <c r="J61" s="152">
        <f>J86</f>
        <v>0</v>
      </c>
      <c r="L61" s="148"/>
    </row>
    <row r="62" s="9" customFormat="1" ht="19.92" customHeight="1">
      <c r="B62" s="148"/>
      <c r="D62" s="149" t="s">
        <v>136</v>
      </c>
      <c r="E62" s="150"/>
      <c r="F62" s="150"/>
      <c r="G62" s="150"/>
      <c r="H62" s="150"/>
      <c r="I62" s="151"/>
      <c r="J62" s="152">
        <f>J99</f>
        <v>0</v>
      </c>
      <c r="L62" s="148"/>
    </row>
    <row r="63" s="9" customFormat="1" ht="19.92" customHeight="1">
      <c r="B63" s="148"/>
      <c r="D63" s="149" t="s">
        <v>396</v>
      </c>
      <c r="E63" s="150"/>
      <c r="F63" s="150"/>
      <c r="G63" s="150"/>
      <c r="H63" s="150"/>
      <c r="I63" s="151"/>
      <c r="J63" s="152">
        <f>J114</f>
        <v>0</v>
      </c>
      <c r="L63" s="148"/>
    </row>
    <row r="64" s="9" customFormat="1" ht="19.92" customHeight="1">
      <c r="B64" s="148"/>
      <c r="D64" s="149" t="s">
        <v>138</v>
      </c>
      <c r="E64" s="150"/>
      <c r="F64" s="150"/>
      <c r="G64" s="150"/>
      <c r="H64" s="150"/>
      <c r="I64" s="151"/>
      <c r="J64" s="152">
        <f>J155</f>
        <v>0</v>
      </c>
      <c r="L64" s="148"/>
    </row>
    <row r="65" s="1" customFormat="1" ht="21.84" customHeight="1">
      <c r="B65" s="37"/>
      <c r="I65" s="121"/>
      <c r="L65" s="37"/>
    </row>
    <row r="66" s="1" customFormat="1" ht="6.96" customHeight="1">
      <c r="B66" s="52"/>
      <c r="C66" s="53"/>
      <c r="D66" s="53"/>
      <c r="E66" s="53"/>
      <c r="F66" s="53"/>
      <c r="G66" s="53"/>
      <c r="H66" s="53"/>
      <c r="I66" s="137"/>
      <c r="J66" s="53"/>
      <c r="K66" s="53"/>
      <c r="L66" s="37"/>
    </row>
    <row r="70" s="1" customFormat="1" ht="6.96" customHeight="1">
      <c r="B70" s="54"/>
      <c r="C70" s="55"/>
      <c r="D70" s="55"/>
      <c r="E70" s="55"/>
      <c r="F70" s="55"/>
      <c r="G70" s="55"/>
      <c r="H70" s="55"/>
      <c r="I70" s="138"/>
      <c r="J70" s="55"/>
      <c r="K70" s="55"/>
      <c r="L70" s="37"/>
    </row>
    <row r="71" s="1" customFormat="1" ht="24.96" customHeight="1">
      <c r="B71" s="37"/>
      <c r="C71" s="23" t="s">
        <v>139</v>
      </c>
      <c r="I71" s="121"/>
      <c r="L71" s="37"/>
    </row>
    <row r="72" s="1" customFormat="1" ht="6.96" customHeight="1">
      <c r="B72" s="37"/>
      <c r="I72" s="121"/>
      <c r="L72" s="37"/>
    </row>
    <row r="73" s="1" customFormat="1" ht="12" customHeight="1">
      <c r="B73" s="37"/>
      <c r="C73" s="31" t="s">
        <v>17</v>
      </c>
      <c r="I73" s="121"/>
      <c r="L73" s="37"/>
    </row>
    <row r="74" s="1" customFormat="1" ht="16.5" customHeight="1">
      <c r="B74" s="37"/>
      <c r="E74" s="120" t="str">
        <f>E7</f>
        <v>Semčice, dostavba kanalizace 2.etapa a intenzifikace ČOV</v>
      </c>
      <c r="F74" s="31"/>
      <c r="G74" s="31"/>
      <c r="H74" s="31"/>
      <c r="I74" s="121"/>
      <c r="L74" s="37"/>
    </row>
    <row r="75" s="1" customFormat="1" ht="12" customHeight="1">
      <c r="B75" s="37"/>
      <c r="C75" s="31" t="s">
        <v>128</v>
      </c>
      <c r="I75" s="121"/>
      <c r="L75" s="37"/>
    </row>
    <row r="76" s="1" customFormat="1" ht="16.5" customHeight="1">
      <c r="B76" s="37"/>
      <c r="E76" s="58" t="str">
        <f>E9</f>
        <v>03 - SO 03 - Oplocení</v>
      </c>
      <c r="F76" s="1"/>
      <c r="G76" s="1"/>
      <c r="H76" s="1"/>
      <c r="I76" s="121"/>
      <c r="L76" s="37"/>
    </row>
    <row r="77" s="1" customFormat="1" ht="6.96" customHeight="1">
      <c r="B77" s="37"/>
      <c r="I77" s="121"/>
      <c r="L77" s="37"/>
    </row>
    <row r="78" s="1" customFormat="1" ht="12" customHeight="1">
      <c r="B78" s="37"/>
      <c r="C78" s="31" t="s">
        <v>21</v>
      </c>
      <c r="F78" s="19" t="str">
        <f>F12</f>
        <v>Obec Semčice</v>
      </c>
      <c r="I78" s="122" t="s">
        <v>23</v>
      </c>
      <c r="J78" s="60" t="str">
        <f>IF(J12="","",J12)</f>
        <v>1.2.2019</v>
      </c>
      <c r="L78" s="37"/>
    </row>
    <row r="79" s="1" customFormat="1" ht="6.96" customHeight="1">
      <c r="B79" s="37"/>
      <c r="I79" s="121"/>
      <c r="L79" s="37"/>
    </row>
    <row r="80" s="1" customFormat="1" ht="24.9" customHeight="1">
      <c r="B80" s="37"/>
      <c r="C80" s="31" t="s">
        <v>25</v>
      </c>
      <c r="F80" s="19" t="str">
        <f>E15</f>
        <v>VaK Mladá Boleslav, a.s.</v>
      </c>
      <c r="I80" s="122" t="s">
        <v>31</v>
      </c>
      <c r="J80" s="35" t="str">
        <f>E21</f>
        <v>Vodohospodářské inženýrské služby, a.s.</v>
      </c>
      <c r="L80" s="37"/>
    </row>
    <row r="81" s="1" customFormat="1" ht="13.65" customHeight="1">
      <c r="B81" s="37"/>
      <c r="C81" s="31" t="s">
        <v>29</v>
      </c>
      <c r="F81" s="19" t="str">
        <f>IF(E18="","",E18)</f>
        <v>Vyplň údaj</v>
      </c>
      <c r="I81" s="122" t="s">
        <v>34</v>
      </c>
      <c r="J81" s="35" t="str">
        <f>E24</f>
        <v>Ing.Josef Němeček</v>
      </c>
      <c r="L81" s="37"/>
    </row>
    <row r="82" s="1" customFormat="1" ht="10.32" customHeight="1">
      <c r="B82" s="37"/>
      <c r="I82" s="121"/>
      <c r="L82" s="37"/>
    </row>
    <row r="83" s="10" customFormat="1" ht="29.28" customHeight="1">
      <c r="B83" s="153"/>
      <c r="C83" s="154" t="s">
        <v>140</v>
      </c>
      <c r="D83" s="155" t="s">
        <v>57</v>
      </c>
      <c r="E83" s="155" t="s">
        <v>53</v>
      </c>
      <c r="F83" s="155" t="s">
        <v>54</v>
      </c>
      <c r="G83" s="155" t="s">
        <v>141</v>
      </c>
      <c r="H83" s="155" t="s">
        <v>142</v>
      </c>
      <c r="I83" s="156" t="s">
        <v>143</v>
      </c>
      <c r="J83" s="155" t="s">
        <v>132</v>
      </c>
      <c r="K83" s="157" t="s">
        <v>144</v>
      </c>
      <c r="L83" s="153"/>
      <c r="M83" s="75" t="s">
        <v>3</v>
      </c>
      <c r="N83" s="76" t="s">
        <v>42</v>
      </c>
      <c r="O83" s="76" t="s">
        <v>145</v>
      </c>
      <c r="P83" s="76" t="s">
        <v>146</v>
      </c>
      <c r="Q83" s="76" t="s">
        <v>147</v>
      </c>
      <c r="R83" s="76" t="s">
        <v>148</v>
      </c>
      <c r="S83" s="76" t="s">
        <v>149</v>
      </c>
      <c r="T83" s="77" t="s">
        <v>150</v>
      </c>
    </row>
    <row r="84" s="1" customFormat="1" ht="22.8" customHeight="1">
      <c r="B84" s="37"/>
      <c r="C84" s="80" t="s">
        <v>151</v>
      </c>
      <c r="I84" s="121"/>
      <c r="J84" s="158">
        <f>BK84</f>
        <v>0</v>
      </c>
      <c r="L84" s="37"/>
      <c r="M84" s="78"/>
      <c r="N84" s="63"/>
      <c r="O84" s="63"/>
      <c r="P84" s="159">
        <f>P85</f>
        <v>0</v>
      </c>
      <c r="Q84" s="63"/>
      <c r="R84" s="159">
        <f>R85</f>
        <v>111.90967347999998</v>
      </c>
      <c r="S84" s="63"/>
      <c r="T84" s="160">
        <f>T85</f>
        <v>0</v>
      </c>
      <c r="AT84" s="19" t="s">
        <v>71</v>
      </c>
      <c r="AU84" s="19" t="s">
        <v>133</v>
      </c>
      <c r="BK84" s="161">
        <f>BK85</f>
        <v>0</v>
      </c>
    </row>
    <row r="85" s="11" customFormat="1" ht="25.92" customHeight="1">
      <c r="B85" s="162"/>
      <c r="D85" s="163" t="s">
        <v>71</v>
      </c>
      <c r="E85" s="164" t="s">
        <v>152</v>
      </c>
      <c r="F85" s="164" t="s">
        <v>892</v>
      </c>
      <c r="I85" s="165"/>
      <c r="J85" s="166">
        <f>BK85</f>
        <v>0</v>
      </c>
      <c r="L85" s="162"/>
      <c r="M85" s="167"/>
      <c r="N85" s="168"/>
      <c r="O85" s="168"/>
      <c r="P85" s="169">
        <f>P86+P99+P114+P155</f>
        <v>0</v>
      </c>
      <c r="Q85" s="168"/>
      <c r="R85" s="169">
        <f>R86+R99+R114+R155</f>
        <v>111.90967347999998</v>
      </c>
      <c r="S85" s="168"/>
      <c r="T85" s="170">
        <f>T86+T99+T114+T155</f>
        <v>0</v>
      </c>
      <c r="AR85" s="163" t="s">
        <v>80</v>
      </c>
      <c r="AT85" s="171" t="s">
        <v>71</v>
      </c>
      <c r="AU85" s="171" t="s">
        <v>72</v>
      </c>
      <c r="AY85" s="163" t="s">
        <v>154</v>
      </c>
      <c r="BK85" s="172">
        <f>BK86+BK99+BK114+BK155</f>
        <v>0</v>
      </c>
    </row>
    <row r="86" s="11" customFormat="1" ht="22.8" customHeight="1">
      <c r="B86" s="162"/>
      <c r="D86" s="163" t="s">
        <v>71</v>
      </c>
      <c r="E86" s="173" t="s">
        <v>80</v>
      </c>
      <c r="F86" s="173" t="s">
        <v>155</v>
      </c>
      <c r="I86" s="165"/>
      <c r="J86" s="174">
        <f>BK86</f>
        <v>0</v>
      </c>
      <c r="L86" s="162"/>
      <c r="M86" s="167"/>
      <c r="N86" s="168"/>
      <c r="O86" s="168"/>
      <c r="P86" s="169">
        <f>SUM(P87:P98)</f>
        <v>0</v>
      </c>
      <c r="Q86" s="168"/>
      <c r="R86" s="169">
        <f>SUM(R87:R98)</f>
        <v>0</v>
      </c>
      <c r="S86" s="168"/>
      <c r="T86" s="170">
        <f>SUM(T87:T98)</f>
        <v>0</v>
      </c>
      <c r="AR86" s="163" t="s">
        <v>80</v>
      </c>
      <c r="AT86" s="171" t="s">
        <v>71</v>
      </c>
      <c r="AU86" s="171" t="s">
        <v>80</v>
      </c>
      <c r="AY86" s="163" t="s">
        <v>154</v>
      </c>
      <c r="BK86" s="172">
        <f>SUM(BK87:BK98)</f>
        <v>0</v>
      </c>
    </row>
    <row r="87" s="1" customFormat="1" ht="22.5" customHeight="1">
      <c r="B87" s="175"/>
      <c r="C87" s="176" t="s">
        <v>80</v>
      </c>
      <c r="D87" s="176" t="s">
        <v>156</v>
      </c>
      <c r="E87" s="177" t="s">
        <v>2230</v>
      </c>
      <c r="F87" s="178" t="s">
        <v>2231</v>
      </c>
      <c r="G87" s="179" t="s">
        <v>123</v>
      </c>
      <c r="H87" s="180">
        <v>10.720000000000001</v>
      </c>
      <c r="I87" s="181"/>
      <c r="J87" s="182">
        <f>ROUND(I87*H87,2)</f>
        <v>0</v>
      </c>
      <c r="K87" s="178" t="s">
        <v>2372</v>
      </c>
      <c r="L87" s="37"/>
      <c r="M87" s="183" t="s">
        <v>3</v>
      </c>
      <c r="N87" s="184" t="s">
        <v>43</v>
      </c>
      <c r="O87" s="67"/>
      <c r="P87" s="185">
        <f>O87*H87</f>
        <v>0</v>
      </c>
      <c r="Q87" s="185">
        <v>0</v>
      </c>
      <c r="R87" s="185">
        <f>Q87*H87</f>
        <v>0</v>
      </c>
      <c r="S87" s="185">
        <v>0</v>
      </c>
      <c r="T87" s="186">
        <f>S87*H87</f>
        <v>0</v>
      </c>
      <c r="AR87" s="19" t="s">
        <v>161</v>
      </c>
      <c r="AT87" s="19" t="s">
        <v>156</v>
      </c>
      <c r="AU87" s="19" t="s">
        <v>82</v>
      </c>
      <c r="AY87" s="19" t="s">
        <v>154</v>
      </c>
      <c r="BE87" s="187">
        <f>IF(N87="základní",J87,0)</f>
        <v>0</v>
      </c>
      <c r="BF87" s="187">
        <f>IF(N87="snížená",J87,0)</f>
        <v>0</v>
      </c>
      <c r="BG87" s="187">
        <f>IF(N87="zákl. přenesená",J87,0)</f>
        <v>0</v>
      </c>
      <c r="BH87" s="187">
        <f>IF(N87="sníž. přenesená",J87,0)</f>
        <v>0</v>
      </c>
      <c r="BI87" s="187">
        <f>IF(N87="nulová",J87,0)</f>
        <v>0</v>
      </c>
      <c r="BJ87" s="19" t="s">
        <v>80</v>
      </c>
      <c r="BK87" s="187">
        <f>ROUND(I87*H87,2)</f>
        <v>0</v>
      </c>
      <c r="BL87" s="19" t="s">
        <v>161</v>
      </c>
      <c r="BM87" s="19" t="s">
        <v>2373</v>
      </c>
    </row>
    <row r="88" s="12" customFormat="1">
      <c r="B88" s="191"/>
      <c r="D88" s="188" t="s">
        <v>165</v>
      </c>
      <c r="E88" s="198" t="s">
        <v>3</v>
      </c>
      <c r="F88" s="192" t="s">
        <v>2374</v>
      </c>
      <c r="H88" s="193">
        <v>1.28</v>
      </c>
      <c r="I88" s="194"/>
      <c r="L88" s="191"/>
      <c r="M88" s="195"/>
      <c r="N88" s="196"/>
      <c r="O88" s="196"/>
      <c r="P88" s="196"/>
      <c r="Q88" s="196"/>
      <c r="R88" s="196"/>
      <c r="S88" s="196"/>
      <c r="T88" s="197"/>
      <c r="AT88" s="198" t="s">
        <v>165</v>
      </c>
      <c r="AU88" s="198" t="s">
        <v>82</v>
      </c>
      <c r="AV88" s="12" t="s">
        <v>82</v>
      </c>
      <c r="AW88" s="12" t="s">
        <v>33</v>
      </c>
      <c r="AX88" s="12" t="s">
        <v>72</v>
      </c>
      <c r="AY88" s="198" t="s">
        <v>154</v>
      </c>
    </row>
    <row r="89" s="12" customFormat="1">
      <c r="B89" s="191"/>
      <c r="D89" s="188" t="s">
        <v>165</v>
      </c>
      <c r="E89" s="198" t="s">
        <v>3</v>
      </c>
      <c r="F89" s="192" t="s">
        <v>2375</v>
      </c>
      <c r="H89" s="193">
        <v>9.4399999999999995</v>
      </c>
      <c r="I89" s="194"/>
      <c r="L89" s="191"/>
      <c r="M89" s="195"/>
      <c r="N89" s="196"/>
      <c r="O89" s="196"/>
      <c r="P89" s="196"/>
      <c r="Q89" s="196"/>
      <c r="R89" s="196"/>
      <c r="S89" s="196"/>
      <c r="T89" s="197"/>
      <c r="AT89" s="198" t="s">
        <v>165</v>
      </c>
      <c r="AU89" s="198" t="s">
        <v>82</v>
      </c>
      <c r="AV89" s="12" t="s">
        <v>82</v>
      </c>
      <c r="AW89" s="12" t="s">
        <v>33</v>
      </c>
      <c r="AX89" s="12" t="s">
        <v>72</v>
      </c>
      <c r="AY89" s="198" t="s">
        <v>154</v>
      </c>
    </row>
    <row r="90" s="13" customFormat="1">
      <c r="B90" s="199"/>
      <c r="D90" s="188" t="s">
        <v>165</v>
      </c>
      <c r="E90" s="200" t="s">
        <v>2364</v>
      </c>
      <c r="F90" s="201" t="s">
        <v>179</v>
      </c>
      <c r="H90" s="202">
        <v>10.720000000000001</v>
      </c>
      <c r="I90" s="203"/>
      <c r="L90" s="199"/>
      <c r="M90" s="204"/>
      <c r="N90" s="205"/>
      <c r="O90" s="205"/>
      <c r="P90" s="205"/>
      <c r="Q90" s="205"/>
      <c r="R90" s="205"/>
      <c r="S90" s="205"/>
      <c r="T90" s="206"/>
      <c r="AT90" s="200" t="s">
        <v>165</v>
      </c>
      <c r="AU90" s="200" t="s">
        <v>82</v>
      </c>
      <c r="AV90" s="13" t="s">
        <v>161</v>
      </c>
      <c r="AW90" s="13" t="s">
        <v>33</v>
      </c>
      <c r="AX90" s="13" t="s">
        <v>80</v>
      </c>
      <c r="AY90" s="200" t="s">
        <v>154</v>
      </c>
    </row>
    <row r="91" s="1" customFormat="1" ht="22.5" customHeight="1">
      <c r="B91" s="175"/>
      <c r="C91" s="176" t="s">
        <v>82</v>
      </c>
      <c r="D91" s="176" t="s">
        <v>156</v>
      </c>
      <c r="E91" s="177" t="s">
        <v>2376</v>
      </c>
      <c r="F91" s="178" t="s">
        <v>2377</v>
      </c>
      <c r="G91" s="179" t="s">
        <v>123</v>
      </c>
      <c r="H91" s="180">
        <v>7.3319999999999999</v>
      </c>
      <c r="I91" s="181"/>
      <c r="J91" s="182">
        <f>ROUND(I91*H91,2)</f>
        <v>0</v>
      </c>
      <c r="K91" s="178" t="s">
        <v>2372</v>
      </c>
      <c r="L91" s="37"/>
      <c r="M91" s="183" t="s">
        <v>3</v>
      </c>
      <c r="N91" s="184" t="s">
        <v>43</v>
      </c>
      <c r="O91" s="67"/>
      <c r="P91" s="185">
        <f>O91*H91</f>
        <v>0</v>
      </c>
      <c r="Q91" s="185">
        <v>0</v>
      </c>
      <c r="R91" s="185">
        <f>Q91*H91</f>
        <v>0</v>
      </c>
      <c r="S91" s="185">
        <v>0</v>
      </c>
      <c r="T91" s="186">
        <f>S91*H91</f>
        <v>0</v>
      </c>
      <c r="AR91" s="19" t="s">
        <v>161</v>
      </c>
      <c r="AT91" s="19" t="s">
        <v>156</v>
      </c>
      <c r="AU91" s="19" t="s">
        <v>82</v>
      </c>
      <c r="AY91" s="19" t="s">
        <v>154</v>
      </c>
      <c r="BE91" s="187">
        <f>IF(N91="základní",J91,0)</f>
        <v>0</v>
      </c>
      <c r="BF91" s="187">
        <f>IF(N91="snížená",J91,0)</f>
        <v>0</v>
      </c>
      <c r="BG91" s="187">
        <f>IF(N91="zákl. přenesená",J91,0)</f>
        <v>0</v>
      </c>
      <c r="BH91" s="187">
        <f>IF(N91="sníž. přenesená",J91,0)</f>
        <v>0</v>
      </c>
      <c r="BI91" s="187">
        <f>IF(N91="nulová",J91,0)</f>
        <v>0</v>
      </c>
      <c r="BJ91" s="19" t="s">
        <v>80</v>
      </c>
      <c r="BK91" s="187">
        <f>ROUND(I91*H91,2)</f>
        <v>0</v>
      </c>
      <c r="BL91" s="19" t="s">
        <v>161</v>
      </c>
      <c r="BM91" s="19" t="s">
        <v>2378</v>
      </c>
    </row>
    <row r="92" s="12" customFormat="1">
      <c r="B92" s="191"/>
      <c r="D92" s="188" t="s">
        <v>165</v>
      </c>
      <c r="E92" s="198" t="s">
        <v>3</v>
      </c>
      <c r="F92" s="192" t="s">
        <v>2379</v>
      </c>
      <c r="H92" s="193">
        <v>5.3040000000000003</v>
      </c>
      <c r="I92" s="194"/>
      <c r="L92" s="191"/>
      <c r="M92" s="195"/>
      <c r="N92" s="196"/>
      <c r="O92" s="196"/>
      <c r="P92" s="196"/>
      <c r="Q92" s="196"/>
      <c r="R92" s="196"/>
      <c r="S92" s="196"/>
      <c r="T92" s="197"/>
      <c r="AT92" s="198" t="s">
        <v>165</v>
      </c>
      <c r="AU92" s="198" t="s">
        <v>82</v>
      </c>
      <c r="AV92" s="12" t="s">
        <v>82</v>
      </c>
      <c r="AW92" s="12" t="s">
        <v>33</v>
      </c>
      <c r="AX92" s="12" t="s">
        <v>72</v>
      </c>
      <c r="AY92" s="198" t="s">
        <v>154</v>
      </c>
    </row>
    <row r="93" s="12" customFormat="1">
      <c r="B93" s="191"/>
      <c r="D93" s="188" t="s">
        <v>165</v>
      </c>
      <c r="E93" s="198" t="s">
        <v>3</v>
      </c>
      <c r="F93" s="192" t="s">
        <v>2380</v>
      </c>
      <c r="H93" s="193">
        <v>2.028</v>
      </c>
      <c r="I93" s="194"/>
      <c r="L93" s="191"/>
      <c r="M93" s="195"/>
      <c r="N93" s="196"/>
      <c r="O93" s="196"/>
      <c r="P93" s="196"/>
      <c r="Q93" s="196"/>
      <c r="R93" s="196"/>
      <c r="S93" s="196"/>
      <c r="T93" s="197"/>
      <c r="AT93" s="198" t="s">
        <v>165</v>
      </c>
      <c r="AU93" s="198" t="s">
        <v>82</v>
      </c>
      <c r="AV93" s="12" t="s">
        <v>82</v>
      </c>
      <c r="AW93" s="12" t="s">
        <v>33</v>
      </c>
      <c r="AX93" s="12" t="s">
        <v>72</v>
      </c>
      <c r="AY93" s="198" t="s">
        <v>154</v>
      </c>
    </row>
    <row r="94" s="13" customFormat="1">
      <c r="B94" s="199"/>
      <c r="D94" s="188" t="s">
        <v>165</v>
      </c>
      <c r="E94" s="200" t="s">
        <v>2367</v>
      </c>
      <c r="F94" s="201" t="s">
        <v>179</v>
      </c>
      <c r="H94" s="202">
        <v>7.3319999999999999</v>
      </c>
      <c r="I94" s="203"/>
      <c r="L94" s="199"/>
      <c r="M94" s="204"/>
      <c r="N94" s="205"/>
      <c r="O94" s="205"/>
      <c r="P94" s="205"/>
      <c r="Q94" s="205"/>
      <c r="R94" s="205"/>
      <c r="S94" s="205"/>
      <c r="T94" s="206"/>
      <c r="AT94" s="200" t="s">
        <v>165</v>
      </c>
      <c r="AU94" s="200" t="s">
        <v>82</v>
      </c>
      <c r="AV94" s="13" t="s">
        <v>161</v>
      </c>
      <c r="AW94" s="13" t="s">
        <v>33</v>
      </c>
      <c r="AX94" s="13" t="s">
        <v>80</v>
      </c>
      <c r="AY94" s="200" t="s">
        <v>154</v>
      </c>
    </row>
    <row r="95" s="1" customFormat="1" ht="22.5" customHeight="1">
      <c r="B95" s="175"/>
      <c r="C95" s="176" t="s">
        <v>172</v>
      </c>
      <c r="D95" s="176" t="s">
        <v>156</v>
      </c>
      <c r="E95" s="177" t="s">
        <v>263</v>
      </c>
      <c r="F95" s="178" t="s">
        <v>414</v>
      </c>
      <c r="G95" s="179" t="s">
        <v>123</v>
      </c>
      <c r="H95" s="180">
        <v>18.052</v>
      </c>
      <c r="I95" s="181"/>
      <c r="J95" s="182">
        <f>ROUND(I95*H95,2)</f>
        <v>0</v>
      </c>
      <c r="K95" s="178" t="s">
        <v>160</v>
      </c>
      <c r="L95" s="37"/>
      <c r="M95" s="183" t="s">
        <v>3</v>
      </c>
      <c r="N95" s="184" t="s">
        <v>43</v>
      </c>
      <c r="O95" s="67"/>
      <c r="P95" s="185">
        <f>O95*H95</f>
        <v>0</v>
      </c>
      <c r="Q95" s="185">
        <v>0</v>
      </c>
      <c r="R95" s="185">
        <f>Q95*H95</f>
        <v>0</v>
      </c>
      <c r="S95" s="185">
        <v>0</v>
      </c>
      <c r="T95" s="186">
        <f>S95*H95</f>
        <v>0</v>
      </c>
      <c r="AR95" s="19" t="s">
        <v>161</v>
      </c>
      <c r="AT95" s="19" t="s">
        <v>156</v>
      </c>
      <c r="AU95" s="19" t="s">
        <v>82</v>
      </c>
      <c r="AY95" s="19" t="s">
        <v>154</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161</v>
      </c>
      <c r="BM95" s="19" t="s">
        <v>2381</v>
      </c>
    </row>
    <row r="96" s="1" customFormat="1">
      <c r="B96" s="37"/>
      <c r="D96" s="188" t="s">
        <v>163</v>
      </c>
      <c r="F96" s="189" t="s">
        <v>266</v>
      </c>
      <c r="I96" s="121"/>
      <c r="L96" s="37"/>
      <c r="M96" s="190"/>
      <c r="N96" s="67"/>
      <c r="O96" s="67"/>
      <c r="P96" s="67"/>
      <c r="Q96" s="67"/>
      <c r="R96" s="67"/>
      <c r="S96" s="67"/>
      <c r="T96" s="68"/>
      <c r="AT96" s="19" t="s">
        <v>163</v>
      </c>
      <c r="AU96" s="19" t="s">
        <v>82</v>
      </c>
    </row>
    <row r="97" s="12" customFormat="1">
      <c r="B97" s="191"/>
      <c r="D97" s="188" t="s">
        <v>165</v>
      </c>
      <c r="E97" s="198" t="s">
        <v>3</v>
      </c>
      <c r="F97" s="192" t="s">
        <v>2382</v>
      </c>
      <c r="H97" s="193">
        <v>18.052</v>
      </c>
      <c r="I97" s="194"/>
      <c r="L97" s="191"/>
      <c r="M97" s="195"/>
      <c r="N97" s="196"/>
      <c r="O97" s="196"/>
      <c r="P97" s="196"/>
      <c r="Q97" s="196"/>
      <c r="R97" s="196"/>
      <c r="S97" s="196"/>
      <c r="T97" s="197"/>
      <c r="AT97" s="198" t="s">
        <v>165</v>
      </c>
      <c r="AU97" s="198" t="s">
        <v>82</v>
      </c>
      <c r="AV97" s="12" t="s">
        <v>82</v>
      </c>
      <c r="AW97" s="12" t="s">
        <v>33</v>
      </c>
      <c r="AX97" s="12" t="s">
        <v>72</v>
      </c>
      <c r="AY97" s="198" t="s">
        <v>154</v>
      </c>
    </row>
    <row r="98" s="13" customFormat="1">
      <c r="B98" s="199"/>
      <c r="D98" s="188" t="s">
        <v>165</v>
      </c>
      <c r="E98" s="200" t="s">
        <v>3</v>
      </c>
      <c r="F98" s="201" t="s">
        <v>179</v>
      </c>
      <c r="H98" s="202">
        <v>18.052</v>
      </c>
      <c r="I98" s="203"/>
      <c r="L98" s="199"/>
      <c r="M98" s="204"/>
      <c r="N98" s="205"/>
      <c r="O98" s="205"/>
      <c r="P98" s="205"/>
      <c r="Q98" s="205"/>
      <c r="R98" s="205"/>
      <c r="S98" s="205"/>
      <c r="T98" s="206"/>
      <c r="AT98" s="200" t="s">
        <v>165</v>
      </c>
      <c r="AU98" s="200" t="s">
        <v>82</v>
      </c>
      <c r="AV98" s="13" t="s">
        <v>161</v>
      </c>
      <c r="AW98" s="13" t="s">
        <v>33</v>
      </c>
      <c r="AX98" s="13" t="s">
        <v>80</v>
      </c>
      <c r="AY98" s="200" t="s">
        <v>154</v>
      </c>
    </row>
    <row r="99" s="11" customFormat="1" ht="22.8" customHeight="1">
      <c r="B99" s="162"/>
      <c r="D99" s="163" t="s">
        <v>71</v>
      </c>
      <c r="E99" s="173" t="s">
        <v>82</v>
      </c>
      <c r="F99" s="173" t="s">
        <v>333</v>
      </c>
      <c r="I99" s="165"/>
      <c r="J99" s="174">
        <f>BK99</f>
        <v>0</v>
      </c>
      <c r="L99" s="162"/>
      <c r="M99" s="167"/>
      <c r="N99" s="168"/>
      <c r="O99" s="168"/>
      <c r="P99" s="169">
        <f>SUM(P100:P113)</f>
        <v>0</v>
      </c>
      <c r="Q99" s="168"/>
      <c r="R99" s="169">
        <f>SUM(R100:R113)</f>
        <v>23.82973148</v>
      </c>
      <c r="S99" s="168"/>
      <c r="T99" s="170">
        <f>SUM(T100:T113)</f>
        <v>0</v>
      </c>
      <c r="AR99" s="163" t="s">
        <v>80</v>
      </c>
      <c r="AT99" s="171" t="s">
        <v>71</v>
      </c>
      <c r="AU99" s="171" t="s">
        <v>80</v>
      </c>
      <c r="AY99" s="163" t="s">
        <v>154</v>
      </c>
      <c r="BK99" s="172">
        <f>SUM(BK100:BK113)</f>
        <v>0</v>
      </c>
    </row>
    <row r="100" s="1" customFormat="1" ht="16.5" customHeight="1">
      <c r="B100" s="175"/>
      <c r="C100" s="176" t="s">
        <v>161</v>
      </c>
      <c r="D100" s="176" t="s">
        <v>156</v>
      </c>
      <c r="E100" s="177" t="s">
        <v>2383</v>
      </c>
      <c r="F100" s="178" t="s">
        <v>2384</v>
      </c>
      <c r="G100" s="179" t="s">
        <v>123</v>
      </c>
      <c r="H100" s="180">
        <v>1.28</v>
      </c>
      <c r="I100" s="181"/>
      <c r="J100" s="182">
        <f>ROUND(I100*H100,2)</f>
        <v>0</v>
      </c>
      <c r="K100" s="178" t="s">
        <v>2372</v>
      </c>
      <c r="L100" s="37"/>
      <c r="M100" s="183" t="s">
        <v>3</v>
      </c>
      <c r="N100" s="184" t="s">
        <v>43</v>
      </c>
      <c r="O100" s="67"/>
      <c r="P100" s="185">
        <f>O100*H100</f>
        <v>0</v>
      </c>
      <c r="Q100" s="185">
        <v>2.45329</v>
      </c>
      <c r="R100" s="185">
        <f>Q100*H100</f>
        <v>3.1402112</v>
      </c>
      <c r="S100" s="185">
        <v>0</v>
      </c>
      <c r="T100" s="186">
        <f>S100*H100</f>
        <v>0</v>
      </c>
      <c r="AR100" s="19" t="s">
        <v>161</v>
      </c>
      <c r="AT100" s="19" t="s">
        <v>156</v>
      </c>
      <c r="AU100" s="19" t="s">
        <v>82</v>
      </c>
      <c r="AY100" s="19" t="s">
        <v>154</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161</v>
      </c>
      <c r="BM100" s="19" t="s">
        <v>2385</v>
      </c>
    </row>
    <row r="101" s="12" customFormat="1">
      <c r="B101" s="191"/>
      <c r="D101" s="188" t="s">
        <v>165</v>
      </c>
      <c r="E101" s="198" t="s">
        <v>3</v>
      </c>
      <c r="F101" s="192" t="s">
        <v>2386</v>
      </c>
      <c r="H101" s="193">
        <v>1.28</v>
      </c>
      <c r="I101" s="194"/>
      <c r="L101" s="191"/>
      <c r="M101" s="195"/>
      <c r="N101" s="196"/>
      <c r="O101" s="196"/>
      <c r="P101" s="196"/>
      <c r="Q101" s="196"/>
      <c r="R101" s="196"/>
      <c r="S101" s="196"/>
      <c r="T101" s="197"/>
      <c r="AT101" s="198" t="s">
        <v>165</v>
      </c>
      <c r="AU101" s="198" t="s">
        <v>82</v>
      </c>
      <c r="AV101" s="12" t="s">
        <v>82</v>
      </c>
      <c r="AW101" s="12" t="s">
        <v>33</v>
      </c>
      <c r="AX101" s="12" t="s">
        <v>72</v>
      </c>
      <c r="AY101" s="198" t="s">
        <v>154</v>
      </c>
    </row>
    <row r="102" s="13" customFormat="1">
      <c r="B102" s="199"/>
      <c r="D102" s="188" t="s">
        <v>165</v>
      </c>
      <c r="E102" s="200" t="s">
        <v>3</v>
      </c>
      <c r="F102" s="201" t="s">
        <v>179</v>
      </c>
      <c r="H102" s="202">
        <v>1.28</v>
      </c>
      <c r="I102" s="203"/>
      <c r="L102" s="199"/>
      <c r="M102" s="204"/>
      <c r="N102" s="205"/>
      <c r="O102" s="205"/>
      <c r="P102" s="205"/>
      <c r="Q102" s="205"/>
      <c r="R102" s="205"/>
      <c r="S102" s="205"/>
      <c r="T102" s="206"/>
      <c r="AT102" s="200" t="s">
        <v>165</v>
      </c>
      <c r="AU102" s="200" t="s">
        <v>82</v>
      </c>
      <c r="AV102" s="13" t="s">
        <v>161</v>
      </c>
      <c r="AW102" s="13" t="s">
        <v>33</v>
      </c>
      <c r="AX102" s="13" t="s">
        <v>80</v>
      </c>
      <c r="AY102" s="200" t="s">
        <v>154</v>
      </c>
    </row>
    <row r="103" s="1" customFormat="1" ht="16.5" customHeight="1">
      <c r="B103" s="175"/>
      <c r="C103" s="176" t="s">
        <v>188</v>
      </c>
      <c r="D103" s="176" t="s">
        <v>156</v>
      </c>
      <c r="E103" s="177" t="s">
        <v>2387</v>
      </c>
      <c r="F103" s="178" t="s">
        <v>2388</v>
      </c>
      <c r="G103" s="179" t="s">
        <v>206</v>
      </c>
      <c r="H103" s="180">
        <v>7.04</v>
      </c>
      <c r="I103" s="181"/>
      <c r="J103" s="182">
        <f>ROUND(I103*H103,2)</f>
        <v>0</v>
      </c>
      <c r="K103" s="178" t="s">
        <v>2372</v>
      </c>
      <c r="L103" s="37"/>
      <c r="M103" s="183" t="s">
        <v>3</v>
      </c>
      <c r="N103" s="184" t="s">
        <v>43</v>
      </c>
      <c r="O103" s="67"/>
      <c r="P103" s="185">
        <f>O103*H103</f>
        <v>0</v>
      </c>
      <c r="Q103" s="185">
        <v>0.035099999999999999</v>
      </c>
      <c r="R103" s="185">
        <f>Q103*H103</f>
        <v>0.24710399999999999</v>
      </c>
      <c r="S103" s="185">
        <v>0</v>
      </c>
      <c r="T103" s="186">
        <f>S103*H103</f>
        <v>0</v>
      </c>
      <c r="AR103" s="19" t="s">
        <v>161</v>
      </c>
      <c r="AT103" s="19" t="s">
        <v>156</v>
      </c>
      <c r="AU103" s="19" t="s">
        <v>82</v>
      </c>
      <c r="AY103" s="19" t="s">
        <v>154</v>
      </c>
      <c r="BE103" s="187">
        <f>IF(N103="základní",J103,0)</f>
        <v>0</v>
      </c>
      <c r="BF103" s="187">
        <f>IF(N103="snížená",J103,0)</f>
        <v>0</v>
      </c>
      <c r="BG103" s="187">
        <f>IF(N103="zákl. přenesená",J103,0)</f>
        <v>0</v>
      </c>
      <c r="BH103" s="187">
        <f>IF(N103="sníž. přenesená",J103,0)</f>
        <v>0</v>
      </c>
      <c r="BI103" s="187">
        <f>IF(N103="nulová",J103,0)</f>
        <v>0</v>
      </c>
      <c r="BJ103" s="19" t="s">
        <v>80</v>
      </c>
      <c r="BK103" s="187">
        <f>ROUND(I103*H103,2)</f>
        <v>0</v>
      </c>
      <c r="BL103" s="19" t="s">
        <v>161</v>
      </c>
      <c r="BM103" s="19" t="s">
        <v>2389</v>
      </c>
    </row>
    <row r="104" s="12" customFormat="1">
      <c r="B104" s="191"/>
      <c r="D104" s="188" t="s">
        <v>165</v>
      </c>
      <c r="E104" s="198" t="s">
        <v>3</v>
      </c>
      <c r="F104" s="192" t="s">
        <v>2390</v>
      </c>
      <c r="H104" s="193">
        <v>7.04</v>
      </c>
      <c r="I104" s="194"/>
      <c r="L104" s="191"/>
      <c r="M104" s="195"/>
      <c r="N104" s="196"/>
      <c r="O104" s="196"/>
      <c r="P104" s="196"/>
      <c r="Q104" s="196"/>
      <c r="R104" s="196"/>
      <c r="S104" s="196"/>
      <c r="T104" s="197"/>
      <c r="AT104" s="198" t="s">
        <v>165</v>
      </c>
      <c r="AU104" s="198" t="s">
        <v>82</v>
      </c>
      <c r="AV104" s="12" t="s">
        <v>82</v>
      </c>
      <c r="AW104" s="12" t="s">
        <v>33</v>
      </c>
      <c r="AX104" s="12" t="s">
        <v>72</v>
      </c>
      <c r="AY104" s="198" t="s">
        <v>154</v>
      </c>
    </row>
    <row r="105" s="13" customFormat="1">
      <c r="B105" s="199"/>
      <c r="D105" s="188" t="s">
        <v>165</v>
      </c>
      <c r="E105" s="200" t="s">
        <v>3</v>
      </c>
      <c r="F105" s="201" t="s">
        <v>179</v>
      </c>
      <c r="H105" s="202">
        <v>7.04</v>
      </c>
      <c r="I105" s="203"/>
      <c r="L105" s="199"/>
      <c r="M105" s="204"/>
      <c r="N105" s="205"/>
      <c r="O105" s="205"/>
      <c r="P105" s="205"/>
      <c r="Q105" s="205"/>
      <c r="R105" s="205"/>
      <c r="S105" s="205"/>
      <c r="T105" s="206"/>
      <c r="AT105" s="200" t="s">
        <v>165</v>
      </c>
      <c r="AU105" s="200" t="s">
        <v>82</v>
      </c>
      <c r="AV105" s="13" t="s">
        <v>161</v>
      </c>
      <c r="AW105" s="13" t="s">
        <v>33</v>
      </c>
      <c r="AX105" s="13" t="s">
        <v>80</v>
      </c>
      <c r="AY105" s="200" t="s">
        <v>154</v>
      </c>
    </row>
    <row r="106" s="1" customFormat="1" ht="16.5" customHeight="1">
      <c r="B106" s="175"/>
      <c r="C106" s="176" t="s">
        <v>193</v>
      </c>
      <c r="D106" s="176" t="s">
        <v>156</v>
      </c>
      <c r="E106" s="177" t="s">
        <v>2391</v>
      </c>
      <c r="F106" s="178" t="s">
        <v>2392</v>
      </c>
      <c r="G106" s="179" t="s">
        <v>123</v>
      </c>
      <c r="H106" s="180">
        <v>7.3319999999999999</v>
      </c>
      <c r="I106" s="181"/>
      <c r="J106" s="182">
        <f>ROUND(I106*H106,2)</f>
        <v>0</v>
      </c>
      <c r="K106" s="178" t="s">
        <v>2372</v>
      </c>
      <c r="L106" s="37"/>
      <c r="M106" s="183" t="s">
        <v>3</v>
      </c>
      <c r="N106" s="184" t="s">
        <v>43</v>
      </c>
      <c r="O106" s="67"/>
      <c r="P106" s="185">
        <f>O106*H106</f>
        <v>0</v>
      </c>
      <c r="Q106" s="185">
        <v>2.45329</v>
      </c>
      <c r="R106" s="185">
        <f>Q106*H106</f>
        <v>17.98752228</v>
      </c>
      <c r="S106" s="185">
        <v>0</v>
      </c>
      <c r="T106" s="186">
        <f>S106*H106</f>
        <v>0</v>
      </c>
      <c r="AR106" s="19" t="s">
        <v>161</v>
      </c>
      <c r="AT106" s="19" t="s">
        <v>156</v>
      </c>
      <c r="AU106" s="19" t="s">
        <v>82</v>
      </c>
      <c r="AY106" s="19" t="s">
        <v>154</v>
      </c>
      <c r="BE106" s="187">
        <f>IF(N106="základní",J106,0)</f>
        <v>0</v>
      </c>
      <c r="BF106" s="187">
        <f>IF(N106="snížená",J106,0)</f>
        <v>0</v>
      </c>
      <c r="BG106" s="187">
        <f>IF(N106="zákl. přenesená",J106,0)</f>
        <v>0</v>
      </c>
      <c r="BH106" s="187">
        <f>IF(N106="sníž. přenesená",J106,0)</f>
        <v>0</v>
      </c>
      <c r="BI106" s="187">
        <f>IF(N106="nulová",J106,0)</f>
        <v>0</v>
      </c>
      <c r="BJ106" s="19" t="s">
        <v>80</v>
      </c>
      <c r="BK106" s="187">
        <f>ROUND(I106*H106,2)</f>
        <v>0</v>
      </c>
      <c r="BL106" s="19" t="s">
        <v>161</v>
      </c>
      <c r="BM106" s="19" t="s">
        <v>2393</v>
      </c>
    </row>
    <row r="107" s="12" customFormat="1">
      <c r="B107" s="191"/>
      <c r="D107" s="188" t="s">
        <v>165</v>
      </c>
      <c r="E107" s="198" t="s">
        <v>3</v>
      </c>
      <c r="F107" s="192" t="s">
        <v>2379</v>
      </c>
      <c r="H107" s="193">
        <v>5.3040000000000003</v>
      </c>
      <c r="I107" s="194"/>
      <c r="L107" s="191"/>
      <c r="M107" s="195"/>
      <c r="N107" s="196"/>
      <c r="O107" s="196"/>
      <c r="P107" s="196"/>
      <c r="Q107" s="196"/>
      <c r="R107" s="196"/>
      <c r="S107" s="196"/>
      <c r="T107" s="197"/>
      <c r="AT107" s="198" t="s">
        <v>165</v>
      </c>
      <c r="AU107" s="198" t="s">
        <v>82</v>
      </c>
      <c r="AV107" s="12" t="s">
        <v>82</v>
      </c>
      <c r="AW107" s="12" t="s">
        <v>33</v>
      </c>
      <c r="AX107" s="12" t="s">
        <v>72</v>
      </c>
      <c r="AY107" s="198" t="s">
        <v>154</v>
      </c>
    </row>
    <row r="108" s="12" customFormat="1">
      <c r="B108" s="191"/>
      <c r="D108" s="188" t="s">
        <v>165</v>
      </c>
      <c r="E108" s="198" t="s">
        <v>3</v>
      </c>
      <c r="F108" s="192" t="s">
        <v>2380</v>
      </c>
      <c r="H108" s="193">
        <v>2.028</v>
      </c>
      <c r="I108" s="194"/>
      <c r="L108" s="191"/>
      <c r="M108" s="195"/>
      <c r="N108" s="196"/>
      <c r="O108" s="196"/>
      <c r="P108" s="196"/>
      <c r="Q108" s="196"/>
      <c r="R108" s="196"/>
      <c r="S108" s="196"/>
      <c r="T108" s="197"/>
      <c r="AT108" s="198" t="s">
        <v>165</v>
      </c>
      <c r="AU108" s="198" t="s">
        <v>82</v>
      </c>
      <c r="AV108" s="12" t="s">
        <v>82</v>
      </c>
      <c r="AW108" s="12" t="s">
        <v>33</v>
      </c>
      <c r="AX108" s="12" t="s">
        <v>72</v>
      </c>
      <c r="AY108" s="198" t="s">
        <v>154</v>
      </c>
    </row>
    <row r="109" s="13" customFormat="1">
      <c r="B109" s="199"/>
      <c r="D109" s="188" t="s">
        <v>165</v>
      </c>
      <c r="E109" s="200" t="s">
        <v>3</v>
      </c>
      <c r="F109" s="201" t="s">
        <v>179</v>
      </c>
      <c r="H109" s="202">
        <v>7.3319999999999999</v>
      </c>
      <c r="I109" s="203"/>
      <c r="L109" s="199"/>
      <c r="M109" s="204"/>
      <c r="N109" s="205"/>
      <c r="O109" s="205"/>
      <c r="P109" s="205"/>
      <c r="Q109" s="205"/>
      <c r="R109" s="205"/>
      <c r="S109" s="205"/>
      <c r="T109" s="206"/>
      <c r="AT109" s="200" t="s">
        <v>165</v>
      </c>
      <c r="AU109" s="200" t="s">
        <v>82</v>
      </c>
      <c r="AV109" s="13" t="s">
        <v>161</v>
      </c>
      <c r="AW109" s="13" t="s">
        <v>33</v>
      </c>
      <c r="AX109" s="13" t="s">
        <v>80</v>
      </c>
      <c r="AY109" s="200" t="s">
        <v>154</v>
      </c>
    </row>
    <row r="110" s="1" customFormat="1" ht="16.5" customHeight="1">
      <c r="B110" s="175"/>
      <c r="C110" s="176" t="s">
        <v>198</v>
      </c>
      <c r="D110" s="176" t="s">
        <v>156</v>
      </c>
      <c r="E110" s="177" t="s">
        <v>2394</v>
      </c>
      <c r="F110" s="178" t="s">
        <v>2395</v>
      </c>
      <c r="G110" s="179" t="s">
        <v>206</v>
      </c>
      <c r="H110" s="180">
        <v>69.939999999999998</v>
      </c>
      <c r="I110" s="181"/>
      <c r="J110" s="182">
        <f>ROUND(I110*H110,2)</f>
        <v>0</v>
      </c>
      <c r="K110" s="178" t="s">
        <v>2372</v>
      </c>
      <c r="L110" s="37"/>
      <c r="M110" s="183" t="s">
        <v>3</v>
      </c>
      <c r="N110" s="184" t="s">
        <v>43</v>
      </c>
      <c r="O110" s="67"/>
      <c r="P110" s="185">
        <f>O110*H110</f>
        <v>0</v>
      </c>
      <c r="Q110" s="185">
        <v>0.035099999999999999</v>
      </c>
      <c r="R110" s="185">
        <f>Q110*H110</f>
        <v>2.4548939999999999</v>
      </c>
      <c r="S110" s="185">
        <v>0</v>
      </c>
      <c r="T110" s="186">
        <f>S110*H110</f>
        <v>0</v>
      </c>
      <c r="AR110" s="19" t="s">
        <v>161</v>
      </c>
      <c r="AT110" s="19" t="s">
        <v>156</v>
      </c>
      <c r="AU110" s="19" t="s">
        <v>82</v>
      </c>
      <c r="AY110" s="19" t="s">
        <v>154</v>
      </c>
      <c r="BE110" s="187">
        <f>IF(N110="základní",J110,0)</f>
        <v>0</v>
      </c>
      <c r="BF110" s="187">
        <f>IF(N110="snížená",J110,0)</f>
        <v>0</v>
      </c>
      <c r="BG110" s="187">
        <f>IF(N110="zákl. přenesená",J110,0)</f>
        <v>0</v>
      </c>
      <c r="BH110" s="187">
        <f>IF(N110="sníž. přenesená",J110,0)</f>
        <v>0</v>
      </c>
      <c r="BI110" s="187">
        <f>IF(N110="nulová",J110,0)</f>
        <v>0</v>
      </c>
      <c r="BJ110" s="19" t="s">
        <v>80</v>
      </c>
      <c r="BK110" s="187">
        <f>ROUND(I110*H110,2)</f>
        <v>0</v>
      </c>
      <c r="BL110" s="19" t="s">
        <v>161</v>
      </c>
      <c r="BM110" s="19" t="s">
        <v>2396</v>
      </c>
    </row>
    <row r="111" s="12" customFormat="1">
      <c r="B111" s="191"/>
      <c r="D111" s="188" t="s">
        <v>165</v>
      </c>
      <c r="E111" s="198" t="s">
        <v>3</v>
      </c>
      <c r="F111" s="192" t="s">
        <v>2397</v>
      </c>
      <c r="H111" s="193">
        <v>53.039999999999999</v>
      </c>
      <c r="I111" s="194"/>
      <c r="L111" s="191"/>
      <c r="M111" s="195"/>
      <c r="N111" s="196"/>
      <c r="O111" s="196"/>
      <c r="P111" s="196"/>
      <c r="Q111" s="196"/>
      <c r="R111" s="196"/>
      <c r="S111" s="196"/>
      <c r="T111" s="197"/>
      <c r="AT111" s="198" t="s">
        <v>165</v>
      </c>
      <c r="AU111" s="198" t="s">
        <v>82</v>
      </c>
      <c r="AV111" s="12" t="s">
        <v>82</v>
      </c>
      <c r="AW111" s="12" t="s">
        <v>33</v>
      </c>
      <c r="AX111" s="12" t="s">
        <v>72</v>
      </c>
      <c r="AY111" s="198" t="s">
        <v>154</v>
      </c>
    </row>
    <row r="112" s="12" customFormat="1">
      <c r="B112" s="191"/>
      <c r="D112" s="188" t="s">
        <v>165</v>
      </c>
      <c r="E112" s="198" t="s">
        <v>3</v>
      </c>
      <c r="F112" s="192" t="s">
        <v>2398</v>
      </c>
      <c r="H112" s="193">
        <v>16.899999999999999</v>
      </c>
      <c r="I112" s="194"/>
      <c r="L112" s="191"/>
      <c r="M112" s="195"/>
      <c r="N112" s="196"/>
      <c r="O112" s="196"/>
      <c r="P112" s="196"/>
      <c r="Q112" s="196"/>
      <c r="R112" s="196"/>
      <c r="S112" s="196"/>
      <c r="T112" s="197"/>
      <c r="AT112" s="198" t="s">
        <v>165</v>
      </c>
      <c r="AU112" s="198" t="s">
        <v>82</v>
      </c>
      <c r="AV112" s="12" t="s">
        <v>82</v>
      </c>
      <c r="AW112" s="12" t="s">
        <v>33</v>
      </c>
      <c r="AX112" s="12" t="s">
        <v>72</v>
      </c>
      <c r="AY112" s="198" t="s">
        <v>154</v>
      </c>
    </row>
    <row r="113" s="13" customFormat="1">
      <c r="B113" s="199"/>
      <c r="D113" s="188" t="s">
        <v>165</v>
      </c>
      <c r="E113" s="200" t="s">
        <v>3</v>
      </c>
      <c r="F113" s="201" t="s">
        <v>179</v>
      </c>
      <c r="H113" s="202">
        <v>69.939999999999998</v>
      </c>
      <c r="I113" s="203"/>
      <c r="L113" s="199"/>
      <c r="M113" s="204"/>
      <c r="N113" s="205"/>
      <c r="O113" s="205"/>
      <c r="P113" s="205"/>
      <c r="Q113" s="205"/>
      <c r="R113" s="205"/>
      <c r="S113" s="205"/>
      <c r="T113" s="206"/>
      <c r="AT113" s="200" t="s">
        <v>165</v>
      </c>
      <c r="AU113" s="200" t="s">
        <v>82</v>
      </c>
      <c r="AV113" s="13" t="s">
        <v>161</v>
      </c>
      <c r="AW113" s="13" t="s">
        <v>33</v>
      </c>
      <c r="AX113" s="13" t="s">
        <v>80</v>
      </c>
      <c r="AY113" s="200" t="s">
        <v>154</v>
      </c>
    </row>
    <row r="114" s="11" customFormat="1" ht="22.8" customHeight="1">
      <c r="B114" s="162"/>
      <c r="D114" s="163" t="s">
        <v>71</v>
      </c>
      <c r="E114" s="173" t="s">
        <v>172</v>
      </c>
      <c r="F114" s="173" t="s">
        <v>439</v>
      </c>
      <c r="I114" s="165"/>
      <c r="J114" s="174">
        <f>BK114</f>
        <v>0</v>
      </c>
      <c r="L114" s="162"/>
      <c r="M114" s="167"/>
      <c r="N114" s="168"/>
      <c r="O114" s="168"/>
      <c r="P114" s="169">
        <f>SUM(P115:P154)</f>
        <v>0</v>
      </c>
      <c r="Q114" s="168"/>
      <c r="R114" s="169">
        <f>SUM(R115:R154)</f>
        <v>88.079941999999988</v>
      </c>
      <c r="S114" s="168"/>
      <c r="T114" s="170">
        <f>SUM(T115:T154)</f>
        <v>0</v>
      </c>
      <c r="AR114" s="163" t="s">
        <v>80</v>
      </c>
      <c r="AT114" s="171" t="s">
        <v>71</v>
      </c>
      <c r="AU114" s="171" t="s">
        <v>80</v>
      </c>
      <c r="AY114" s="163" t="s">
        <v>154</v>
      </c>
      <c r="BK114" s="172">
        <f>SUM(BK115:BK154)</f>
        <v>0</v>
      </c>
    </row>
    <row r="115" s="1" customFormat="1" ht="16.5" customHeight="1">
      <c r="B115" s="175"/>
      <c r="C115" s="176" t="s">
        <v>203</v>
      </c>
      <c r="D115" s="176" t="s">
        <v>156</v>
      </c>
      <c r="E115" s="177" t="s">
        <v>2399</v>
      </c>
      <c r="F115" s="178" t="s">
        <v>2400</v>
      </c>
      <c r="G115" s="179" t="s">
        <v>241</v>
      </c>
      <c r="H115" s="180">
        <v>64</v>
      </c>
      <c r="I115" s="181"/>
      <c r="J115" s="182">
        <f>ROUND(I115*H115,2)</f>
        <v>0</v>
      </c>
      <c r="K115" s="178" t="s">
        <v>160</v>
      </c>
      <c r="L115" s="37"/>
      <c r="M115" s="183" t="s">
        <v>3</v>
      </c>
      <c r="N115" s="184" t="s">
        <v>43</v>
      </c>
      <c r="O115" s="67"/>
      <c r="P115" s="185">
        <f>O115*H115</f>
        <v>0</v>
      </c>
      <c r="Q115" s="185">
        <v>0.36435000000000001</v>
      </c>
      <c r="R115" s="185">
        <f>Q115*H115</f>
        <v>23.3184</v>
      </c>
      <c r="S115" s="185">
        <v>0</v>
      </c>
      <c r="T115" s="186">
        <f>S115*H115</f>
        <v>0</v>
      </c>
      <c r="AR115" s="19" t="s">
        <v>161</v>
      </c>
      <c r="AT115" s="19" t="s">
        <v>156</v>
      </c>
      <c r="AU115" s="19" t="s">
        <v>82</v>
      </c>
      <c r="AY115" s="19" t="s">
        <v>154</v>
      </c>
      <c r="BE115" s="187">
        <f>IF(N115="základní",J115,0)</f>
        <v>0</v>
      </c>
      <c r="BF115" s="187">
        <f>IF(N115="snížená",J115,0)</f>
        <v>0</v>
      </c>
      <c r="BG115" s="187">
        <f>IF(N115="zákl. přenesená",J115,0)</f>
        <v>0</v>
      </c>
      <c r="BH115" s="187">
        <f>IF(N115="sníž. přenesená",J115,0)</f>
        <v>0</v>
      </c>
      <c r="BI115" s="187">
        <f>IF(N115="nulová",J115,0)</f>
        <v>0</v>
      </c>
      <c r="BJ115" s="19" t="s">
        <v>80</v>
      </c>
      <c r="BK115" s="187">
        <f>ROUND(I115*H115,2)</f>
        <v>0</v>
      </c>
      <c r="BL115" s="19" t="s">
        <v>161</v>
      </c>
      <c r="BM115" s="19" t="s">
        <v>2401</v>
      </c>
    </row>
    <row r="116" s="1" customFormat="1">
      <c r="B116" s="37"/>
      <c r="D116" s="188" t="s">
        <v>163</v>
      </c>
      <c r="F116" s="189" t="s">
        <v>2402</v>
      </c>
      <c r="I116" s="121"/>
      <c r="L116" s="37"/>
      <c r="M116" s="190"/>
      <c r="N116" s="67"/>
      <c r="O116" s="67"/>
      <c r="P116" s="67"/>
      <c r="Q116" s="67"/>
      <c r="R116" s="67"/>
      <c r="S116" s="67"/>
      <c r="T116" s="68"/>
      <c r="AT116" s="19" t="s">
        <v>163</v>
      </c>
      <c r="AU116" s="19" t="s">
        <v>82</v>
      </c>
    </row>
    <row r="117" s="1" customFormat="1" ht="16.5" customHeight="1">
      <c r="B117" s="175"/>
      <c r="C117" s="207" t="s">
        <v>213</v>
      </c>
      <c r="D117" s="207" t="s">
        <v>232</v>
      </c>
      <c r="E117" s="208" t="s">
        <v>2403</v>
      </c>
      <c r="F117" s="209" t="s">
        <v>2404</v>
      </c>
      <c r="G117" s="210" t="s">
        <v>241</v>
      </c>
      <c r="H117" s="211">
        <v>51</v>
      </c>
      <c r="I117" s="212"/>
      <c r="J117" s="213">
        <f>ROUND(I117*H117,2)</f>
        <v>0</v>
      </c>
      <c r="K117" s="209" t="s">
        <v>160</v>
      </c>
      <c r="L117" s="214"/>
      <c r="M117" s="215" t="s">
        <v>3</v>
      </c>
      <c r="N117" s="216" t="s">
        <v>43</v>
      </c>
      <c r="O117" s="67"/>
      <c r="P117" s="185">
        <f>O117*H117</f>
        <v>0</v>
      </c>
      <c r="Q117" s="185">
        <v>0.087999999999999995</v>
      </c>
      <c r="R117" s="185">
        <f>Q117*H117</f>
        <v>4.4879999999999995</v>
      </c>
      <c r="S117" s="185">
        <v>0</v>
      </c>
      <c r="T117" s="186">
        <f>S117*H117</f>
        <v>0</v>
      </c>
      <c r="AR117" s="19" t="s">
        <v>203</v>
      </c>
      <c r="AT117" s="19" t="s">
        <v>232</v>
      </c>
      <c r="AU117" s="19" t="s">
        <v>82</v>
      </c>
      <c r="AY117" s="19" t="s">
        <v>154</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161</v>
      </c>
      <c r="BM117" s="19" t="s">
        <v>2405</v>
      </c>
    </row>
    <row r="118" s="12" customFormat="1">
      <c r="B118" s="191"/>
      <c r="D118" s="188" t="s">
        <v>165</v>
      </c>
      <c r="E118" s="198" t="s">
        <v>3</v>
      </c>
      <c r="F118" s="192" t="s">
        <v>2406</v>
      </c>
      <c r="H118" s="193">
        <v>51</v>
      </c>
      <c r="I118" s="194"/>
      <c r="L118" s="191"/>
      <c r="M118" s="195"/>
      <c r="N118" s="196"/>
      <c r="O118" s="196"/>
      <c r="P118" s="196"/>
      <c r="Q118" s="196"/>
      <c r="R118" s="196"/>
      <c r="S118" s="196"/>
      <c r="T118" s="197"/>
      <c r="AT118" s="198" t="s">
        <v>165</v>
      </c>
      <c r="AU118" s="198" t="s">
        <v>82</v>
      </c>
      <c r="AV118" s="12" t="s">
        <v>82</v>
      </c>
      <c r="AW118" s="12" t="s">
        <v>33</v>
      </c>
      <c r="AX118" s="12" t="s">
        <v>80</v>
      </c>
      <c r="AY118" s="198" t="s">
        <v>154</v>
      </c>
    </row>
    <row r="119" s="1" customFormat="1" ht="16.5" customHeight="1">
      <c r="B119" s="175"/>
      <c r="C119" s="207" t="s">
        <v>218</v>
      </c>
      <c r="D119" s="207" t="s">
        <v>232</v>
      </c>
      <c r="E119" s="208" t="s">
        <v>2407</v>
      </c>
      <c r="F119" s="209" t="s">
        <v>2408</v>
      </c>
      <c r="G119" s="210" t="s">
        <v>241</v>
      </c>
      <c r="H119" s="211">
        <v>13</v>
      </c>
      <c r="I119" s="212"/>
      <c r="J119" s="213">
        <f>ROUND(I119*H119,2)</f>
        <v>0</v>
      </c>
      <c r="K119" s="209" t="s">
        <v>3</v>
      </c>
      <c r="L119" s="214"/>
      <c r="M119" s="215" t="s">
        <v>3</v>
      </c>
      <c r="N119" s="216" t="s">
        <v>43</v>
      </c>
      <c r="O119" s="67"/>
      <c r="P119" s="185">
        <f>O119*H119</f>
        <v>0</v>
      </c>
      <c r="Q119" s="185">
        <v>0.071999999999999995</v>
      </c>
      <c r="R119" s="185">
        <f>Q119*H119</f>
        <v>0.93599999999999994</v>
      </c>
      <c r="S119" s="185">
        <v>0</v>
      </c>
      <c r="T119" s="186">
        <f>S119*H119</f>
        <v>0</v>
      </c>
      <c r="AR119" s="19" t="s">
        <v>203</v>
      </c>
      <c r="AT119" s="19" t="s">
        <v>232</v>
      </c>
      <c r="AU119" s="19" t="s">
        <v>82</v>
      </c>
      <c r="AY119" s="19" t="s">
        <v>154</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161</v>
      </c>
      <c r="BM119" s="19" t="s">
        <v>2409</v>
      </c>
    </row>
    <row r="120" s="12" customFormat="1">
      <c r="B120" s="191"/>
      <c r="D120" s="188" t="s">
        <v>165</v>
      </c>
      <c r="E120" s="198" t="s">
        <v>3</v>
      </c>
      <c r="F120" s="192" t="s">
        <v>2410</v>
      </c>
      <c r="H120" s="193">
        <v>13</v>
      </c>
      <c r="I120" s="194"/>
      <c r="L120" s="191"/>
      <c r="M120" s="195"/>
      <c r="N120" s="196"/>
      <c r="O120" s="196"/>
      <c r="P120" s="196"/>
      <c r="Q120" s="196"/>
      <c r="R120" s="196"/>
      <c r="S120" s="196"/>
      <c r="T120" s="197"/>
      <c r="AT120" s="198" t="s">
        <v>165</v>
      </c>
      <c r="AU120" s="198" t="s">
        <v>82</v>
      </c>
      <c r="AV120" s="12" t="s">
        <v>82</v>
      </c>
      <c r="AW120" s="12" t="s">
        <v>33</v>
      </c>
      <c r="AX120" s="12" t="s">
        <v>80</v>
      </c>
      <c r="AY120" s="198" t="s">
        <v>154</v>
      </c>
    </row>
    <row r="121" s="1" customFormat="1" ht="22.5" customHeight="1">
      <c r="B121" s="175"/>
      <c r="C121" s="176" t="s">
        <v>222</v>
      </c>
      <c r="D121" s="176" t="s">
        <v>156</v>
      </c>
      <c r="E121" s="177" t="s">
        <v>2411</v>
      </c>
      <c r="F121" s="178" t="s">
        <v>2412</v>
      </c>
      <c r="G121" s="179" t="s">
        <v>241</v>
      </c>
      <c r="H121" s="180">
        <v>2</v>
      </c>
      <c r="I121" s="181"/>
      <c r="J121" s="182">
        <f>ROUND(I121*H121,2)</f>
        <v>0</v>
      </c>
      <c r="K121" s="178" t="s">
        <v>160</v>
      </c>
      <c r="L121" s="37"/>
      <c r="M121" s="183" t="s">
        <v>3</v>
      </c>
      <c r="N121" s="184" t="s">
        <v>43</v>
      </c>
      <c r="O121" s="67"/>
      <c r="P121" s="185">
        <f>O121*H121</f>
        <v>0</v>
      </c>
      <c r="Q121" s="185">
        <v>0.17488999999999999</v>
      </c>
      <c r="R121" s="185">
        <f>Q121*H121</f>
        <v>0.34977999999999998</v>
      </c>
      <c r="S121" s="185">
        <v>0</v>
      </c>
      <c r="T121" s="186">
        <f>S121*H121</f>
        <v>0</v>
      </c>
      <c r="AR121" s="19" t="s">
        <v>161</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161</v>
      </c>
      <c r="BM121" s="19" t="s">
        <v>2413</v>
      </c>
    </row>
    <row r="122" s="1" customFormat="1">
      <c r="B122" s="37"/>
      <c r="D122" s="188" t="s">
        <v>163</v>
      </c>
      <c r="F122" s="189" t="s">
        <v>2414</v>
      </c>
      <c r="I122" s="121"/>
      <c r="L122" s="37"/>
      <c r="M122" s="190"/>
      <c r="N122" s="67"/>
      <c r="O122" s="67"/>
      <c r="P122" s="67"/>
      <c r="Q122" s="67"/>
      <c r="R122" s="67"/>
      <c r="S122" s="67"/>
      <c r="T122" s="68"/>
      <c r="AT122" s="19" t="s">
        <v>163</v>
      </c>
      <c r="AU122" s="19" t="s">
        <v>82</v>
      </c>
    </row>
    <row r="123" s="12" customFormat="1">
      <c r="B123" s="191"/>
      <c r="D123" s="188" t="s">
        <v>165</v>
      </c>
      <c r="E123" s="198" t="s">
        <v>3</v>
      </c>
      <c r="F123" s="192" t="s">
        <v>2415</v>
      </c>
      <c r="H123" s="193">
        <v>2</v>
      </c>
      <c r="I123" s="194"/>
      <c r="L123" s="191"/>
      <c r="M123" s="195"/>
      <c r="N123" s="196"/>
      <c r="O123" s="196"/>
      <c r="P123" s="196"/>
      <c r="Q123" s="196"/>
      <c r="R123" s="196"/>
      <c r="S123" s="196"/>
      <c r="T123" s="197"/>
      <c r="AT123" s="198" t="s">
        <v>165</v>
      </c>
      <c r="AU123" s="198" t="s">
        <v>82</v>
      </c>
      <c r="AV123" s="12" t="s">
        <v>82</v>
      </c>
      <c r="AW123" s="12" t="s">
        <v>33</v>
      </c>
      <c r="AX123" s="12" t="s">
        <v>80</v>
      </c>
      <c r="AY123" s="198" t="s">
        <v>154</v>
      </c>
    </row>
    <row r="124" s="1" customFormat="1" ht="16.5" customHeight="1">
      <c r="B124" s="175"/>
      <c r="C124" s="207" t="s">
        <v>227</v>
      </c>
      <c r="D124" s="207" t="s">
        <v>232</v>
      </c>
      <c r="E124" s="208" t="s">
        <v>2416</v>
      </c>
      <c r="F124" s="209" t="s">
        <v>2417</v>
      </c>
      <c r="G124" s="210" t="s">
        <v>241</v>
      </c>
      <c r="H124" s="211">
        <v>2</v>
      </c>
      <c r="I124" s="212"/>
      <c r="J124" s="213">
        <f>ROUND(I124*H124,2)</f>
        <v>0</v>
      </c>
      <c r="K124" s="209" t="s">
        <v>160</v>
      </c>
      <c r="L124" s="214"/>
      <c r="M124" s="215" t="s">
        <v>3</v>
      </c>
      <c r="N124" s="216" t="s">
        <v>43</v>
      </c>
      <c r="O124" s="67"/>
      <c r="P124" s="185">
        <f>O124*H124</f>
        <v>0</v>
      </c>
      <c r="Q124" s="185">
        <v>0.0047000000000000002</v>
      </c>
      <c r="R124" s="185">
        <f>Q124*H124</f>
        <v>0.0094000000000000004</v>
      </c>
      <c r="S124" s="185">
        <v>0</v>
      </c>
      <c r="T124" s="186">
        <f>S124*H124</f>
        <v>0</v>
      </c>
      <c r="AR124" s="19" t="s">
        <v>203</v>
      </c>
      <c r="AT124" s="19" t="s">
        <v>232</v>
      </c>
      <c r="AU124" s="19" t="s">
        <v>82</v>
      </c>
      <c r="AY124" s="19" t="s">
        <v>154</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161</v>
      </c>
      <c r="BM124" s="19" t="s">
        <v>2418</v>
      </c>
    </row>
    <row r="125" s="1" customFormat="1" ht="22.5" customHeight="1">
      <c r="B125" s="175"/>
      <c r="C125" s="176" t="s">
        <v>231</v>
      </c>
      <c r="D125" s="176" t="s">
        <v>156</v>
      </c>
      <c r="E125" s="177" t="s">
        <v>2419</v>
      </c>
      <c r="F125" s="178" t="s">
        <v>2420</v>
      </c>
      <c r="G125" s="179" t="s">
        <v>241</v>
      </c>
      <c r="H125" s="180">
        <v>47</v>
      </c>
      <c r="I125" s="181"/>
      <c r="J125" s="182">
        <f>ROUND(I125*H125,2)</f>
        <v>0</v>
      </c>
      <c r="K125" s="178" t="s">
        <v>160</v>
      </c>
      <c r="L125" s="37"/>
      <c r="M125" s="183" t="s">
        <v>3</v>
      </c>
      <c r="N125" s="184" t="s">
        <v>43</v>
      </c>
      <c r="O125" s="67"/>
      <c r="P125" s="185">
        <f>O125*H125</f>
        <v>0</v>
      </c>
      <c r="Q125" s="185">
        <v>0.0070200000000000002</v>
      </c>
      <c r="R125" s="185">
        <f>Q125*H125</f>
        <v>0.32994000000000001</v>
      </c>
      <c r="S125" s="185">
        <v>0</v>
      </c>
      <c r="T125" s="186">
        <f>S125*H125</f>
        <v>0</v>
      </c>
      <c r="AR125" s="19" t="s">
        <v>161</v>
      </c>
      <c r="AT125" s="19" t="s">
        <v>156</v>
      </c>
      <c r="AU125" s="19" t="s">
        <v>82</v>
      </c>
      <c r="AY125" s="19" t="s">
        <v>154</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161</v>
      </c>
      <c r="BM125" s="19" t="s">
        <v>2421</v>
      </c>
    </row>
    <row r="126" s="1" customFormat="1">
      <c r="B126" s="37"/>
      <c r="D126" s="188" t="s">
        <v>163</v>
      </c>
      <c r="F126" s="189" t="s">
        <v>2422</v>
      </c>
      <c r="I126" s="121"/>
      <c r="L126" s="37"/>
      <c r="M126" s="190"/>
      <c r="N126" s="67"/>
      <c r="O126" s="67"/>
      <c r="P126" s="67"/>
      <c r="Q126" s="67"/>
      <c r="R126" s="67"/>
      <c r="S126" s="67"/>
      <c r="T126" s="68"/>
      <c r="AT126" s="19" t="s">
        <v>163</v>
      </c>
      <c r="AU126" s="19" t="s">
        <v>82</v>
      </c>
    </row>
    <row r="127" s="12" customFormat="1">
      <c r="B127" s="191"/>
      <c r="D127" s="188" t="s">
        <v>165</v>
      </c>
      <c r="E127" s="198" t="s">
        <v>3</v>
      </c>
      <c r="F127" s="192" t="s">
        <v>2423</v>
      </c>
      <c r="H127" s="193">
        <v>47</v>
      </c>
      <c r="I127" s="194"/>
      <c r="L127" s="191"/>
      <c r="M127" s="195"/>
      <c r="N127" s="196"/>
      <c r="O127" s="196"/>
      <c r="P127" s="196"/>
      <c r="Q127" s="196"/>
      <c r="R127" s="196"/>
      <c r="S127" s="196"/>
      <c r="T127" s="197"/>
      <c r="AT127" s="198" t="s">
        <v>165</v>
      </c>
      <c r="AU127" s="198" t="s">
        <v>82</v>
      </c>
      <c r="AV127" s="12" t="s">
        <v>82</v>
      </c>
      <c r="AW127" s="12" t="s">
        <v>33</v>
      </c>
      <c r="AX127" s="12" t="s">
        <v>80</v>
      </c>
      <c r="AY127" s="198" t="s">
        <v>154</v>
      </c>
    </row>
    <row r="128" s="1" customFormat="1" ht="16.5" customHeight="1">
      <c r="B128" s="175"/>
      <c r="C128" s="207" t="s">
        <v>238</v>
      </c>
      <c r="D128" s="207" t="s">
        <v>232</v>
      </c>
      <c r="E128" s="208" t="s">
        <v>2424</v>
      </c>
      <c r="F128" s="209" t="s">
        <v>2425</v>
      </c>
      <c r="G128" s="210" t="s">
        <v>241</v>
      </c>
      <c r="H128" s="211">
        <v>47</v>
      </c>
      <c r="I128" s="212"/>
      <c r="J128" s="213">
        <f>ROUND(I128*H128,2)</f>
        <v>0</v>
      </c>
      <c r="K128" s="209" t="s">
        <v>160</v>
      </c>
      <c r="L128" s="214"/>
      <c r="M128" s="215" t="s">
        <v>3</v>
      </c>
      <c r="N128" s="216" t="s">
        <v>43</v>
      </c>
      <c r="O128" s="67"/>
      <c r="P128" s="185">
        <f>O128*H128</f>
        <v>0</v>
      </c>
      <c r="Q128" s="185">
        <v>0.070000000000000007</v>
      </c>
      <c r="R128" s="185">
        <f>Q128*H128</f>
        <v>3.2900000000000005</v>
      </c>
      <c r="S128" s="185">
        <v>0</v>
      </c>
      <c r="T128" s="186">
        <f>S128*H128</f>
        <v>0</v>
      </c>
      <c r="AR128" s="19" t="s">
        <v>203</v>
      </c>
      <c r="AT128" s="19" t="s">
        <v>232</v>
      </c>
      <c r="AU128" s="19" t="s">
        <v>82</v>
      </c>
      <c r="AY128" s="19" t="s">
        <v>154</v>
      </c>
      <c r="BE128" s="187">
        <f>IF(N128="základní",J128,0)</f>
        <v>0</v>
      </c>
      <c r="BF128" s="187">
        <f>IF(N128="snížená",J128,0)</f>
        <v>0</v>
      </c>
      <c r="BG128" s="187">
        <f>IF(N128="zákl. přenesená",J128,0)</f>
        <v>0</v>
      </c>
      <c r="BH128" s="187">
        <f>IF(N128="sníž. přenesená",J128,0)</f>
        <v>0</v>
      </c>
      <c r="BI128" s="187">
        <f>IF(N128="nulová",J128,0)</f>
        <v>0</v>
      </c>
      <c r="BJ128" s="19" t="s">
        <v>80</v>
      </c>
      <c r="BK128" s="187">
        <f>ROUND(I128*H128,2)</f>
        <v>0</v>
      </c>
      <c r="BL128" s="19" t="s">
        <v>161</v>
      </c>
      <c r="BM128" s="19" t="s">
        <v>2426</v>
      </c>
    </row>
    <row r="129" s="1" customFormat="1" ht="16.5" customHeight="1">
      <c r="B129" s="175"/>
      <c r="C129" s="176" t="s">
        <v>9</v>
      </c>
      <c r="D129" s="176" t="s">
        <v>156</v>
      </c>
      <c r="E129" s="177" t="s">
        <v>2427</v>
      </c>
      <c r="F129" s="178" t="s">
        <v>2428</v>
      </c>
      <c r="G129" s="179" t="s">
        <v>241</v>
      </c>
      <c r="H129" s="180">
        <v>1</v>
      </c>
      <c r="I129" s="181"/>
      <c r="J129" s="182">
        <f>ROUND(I129*H129,2)</f>
        <v>0</v>
      </c>
      <c r="K129" s="178" t="s">
        <v>160</v>
      </c>
      <c r="L129" s="37"/>
      <c r="M129" s="183" t="s">
        <v>3</v>
      </c>
      <c r="N129" s="184" t="s">
        <v>43</v>
      </c>
      <c r="O129" s="67"/>
      <c r="P129" s="185">
        <f>O129*H129</f>
        <v>0</v>
      </c>
      <c r="Q129" s="185">
        <v>0</v>
      </c>
      <c r="R129" s="185">
        <f>Q129*H129</f>
        <v>0</v>
      </c>
      <c r="S129" s="185">
        <v>0</v>
      </c>
      <c r="T129" s="186">
        <f>S129*H129</f>
        <v>0</v>
      </c>
      <c r="AR129" s="19" t="s">
        <v>161</v>
      </c>
      <c r="AT129" s="19" t="s">
        <v>156</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161</v>
      </c>
      <c r="BM129" s="19" t="s">
        <v>2429</v>
      </c>
    </row>
    <row r="130" s="1" customFormat="1">
      <c r="B130" s="37"/>
      <c r="D130" s="188" t="s">
        <v>163</v>
      </c>
      <c r="F130" s="189" t="s">
        <v>2430</v>
      </c>
      <c r="I130" s="121"/>
      <c r="L130" s="37"/>
      <c r="M130" s="190"/>
      <c r="N130" s="67"/>
      <c r="O130" s="67"/>
      <c r="P130" s="67"/>
      <c r="Q130" s="67"/>
      <c r="R130" s="67"/>
      <c r="S130" s="67"/>
      <c r="T130" s="68"/>
      <c r="AT130" s="19" t="s">
        <v>163</v>
      </c>
      <c r="AU130" s="19" t="s">
        <v>82</v>
      </c>
    </row>
    <row r="131" s="1" customFormat="1" ht="16.5" customHeight="1">
      <c r="B131" s="175"/>
      <c r="C131" s="207" t="s">
        <v>250</v>
      </c>
      <c r="D131" s="207" t="s">
        <v>232</v>
      </c>
      <c r="E131" s="208" t="s">
        <v>2431</v>
      </c>
      <c r="F131" s="209" t="s">
        <v>2432</v>
      </c>
      <c r="G131" s="210" t="s">
        <v>241</v>
      </c>
      <c r="H131" s="211">
        <v>1</v>
      </c>
      <c r="I131" s="212"/>
      <c r="J131" s="213">
        <f>ROUND(I131*H131,2)</f>
        <v>0</v>
      </c>
      <c r="K131" s="209" t="s">
        <v>3</v>
      </c>
      <c r="L131" s="214"/>
      <c r="M131" s="215" t="s">
        <v>3</v>
      </c>
      <c r="N131" s="216" t="s">
        <v>43</v>
      </c>
      <c r="O131" s="67"/>
      <c r="P131" s="185">
        <f>O131*H131</f>
        <v>0</v>
      </c>
      <c r="Q131" s="185">
        <v>0.154</v>
      </c>
      <c r="R131" s="185">
        <f>Q131*H131</f>
        <v>0.154</v>
      </c>
      <c r="S131" s="185">
        <v>0</v>
      </c>
      <c r="T131" s="186">
        <f>S131*H131</f>
        <v>0</v>
      </c>
      <c r="AR131" s="19" t="s">
        <v>203</v>
      </c>
      <c r="AT131" s="19" t="s">
        <v>232</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161</v>
      </c>
      <c r="BM131" s="19" t="s">
        <v>2433</v>
      </c>
    </row>
    <row r="132" s="1" customFormat="1" ht="22.5" customHeight="1">
      <c r="B132" s="175"/>
      <c r="C132" s="176" t="s">
        <v>256</v>
      </c>
      <c r="D132" s="176" t="s">
        <v>156</v>
      </c>
      <c r="E132" s="177" t="s">
        <v>2434</v>
      </c>
      <c r="F132" s="178" t="s">
        <v>2435</v>
      </c>
      <c r="G132" s="179" t="s">
        <v>206</v>
      </c>
      <c r="H132" s="180">
        <v>48</v>
      </c>
      <c r="I132" s="181"/>
      <c r="J132" s="182">
        <f>ROUND(I132*H132,2)</f>
        <v>0</v>
      </c>
      <c r="K132" s="178" t="s">
        <v>160</v>
      </c>
      <c r="L132" s="37"/>
      <c r="M132" s="183" t="s">
        <v>3</v>
      </c>
      <c r="N132" s="184" t="s">
        <v>43</v>
      </c>
      <c r="O132" s="67"/>
      <c r="P132" s="185">
        <f>O132*H132</f>
        <v>0</v>
      </c>
      <c r="Q132" s="185">
        <v>0.35249999999999998</v>
      </c>
      <c r="R132" s="185">
        <f>Q132*H132</f>
        <v>16.919999999999998</v>
      </c>
      <c r="S132" s="185">
        <v>0</v>
      </c>
      <c r="T132" s="186">
        <f>S132*H132</f>
        <v>0</v>
      </c>
      <c r="AR132" s="19" t="s">
        <v>161</v>
      </c>
      <c r="AT132" s="19" t="s">
        <v>156</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2436</v>
      </c>
    </row>
    <row r="133" s="1" customFormat="1">
      <c r="B133" s="37"/>
      <c r="D133" s="188" t="s">
        <v>163</v>
      </c>
      <c r="F133" s="189" t="s">
        <v>2437</v>
      </c>
      <c r="I133" s="121"/>
      <c r="L133" s="37"/>
      <c r="M133" s="190"/>
      <c r="N133" s="67"/>
      <c r="O133" s="67"/>
      <c r="P133" s="67"/>
      <c r="Q133" s="67"/>
      <c r="R133" s="67"/>
      <c r="S133" s="67"/>
      <c r="T133" s="68"/>
      <c r="AT133" s="19" t="s">
        <v>163</v>
      </c>
      <c r="AU133" s="19" t="s">
        <v>82</v>
      </c>
    </row>
    <row r="134" s="12" customFormat="1">
      <c r="B134" s="191"/>
      <c r="D134" s="188" t="s">
        <v>165</v>
      </c>
      <c r="E134" s="198" t="s">
        <v>3</v>
      </c>
      <c r="F134" s="192" t="s">
        <v>2438</v>
      </c>
      <c r="H134" s="193">
        <v>48</v>
      </c>
      <c r="I134" s="194"/>
      <c r="L134" s="191"/>
      <c r="M134" s="195"/>
      <c r="N134" s="196"/>
      <c r="O134" s="196"/>
      <c r="P134" s="196"/>
      <c r="Q134" s="196"/>
      <c r="R134" s="196"/>
      <c r="S134" s="196"/>
      <c r="T134" s="197"/>
      <c r="AT134" s="198" t="s">
        <v>165</v>
      </c>
      <c r="AU134" s="198" t="s">
        <v>82</v>
      </c>
      <c r="AV134" s="12" t="s">
        <v>82</v>
      </c>
      <c r="AW134" s="12" t="s">
        <v>33</v>
      </c>
      <c r="AX134" s="12" t="s">
        <v>80</v>
      </c>
      <c r="AY134" s="198" t="s">
        <v>154</v>
      </c>
    </row>
    <row r="135" s="1" customFormat="1" ht="22.5" customHeight="1">
      <c r="B135" s="175"/>
      <c r="C135" s="176" t="s">
        <v>262</v>
      </c>
      <c r="D135" s="176" t="s">
        <v>156</v>
      </c>
      <c r="E135" s="177" t="s">
        <v>2439</v>
      </c>
      <c r="F135" s="178" t="s">
        <v>2440</v>
      </c>
      <c r="G135" s="179" t="s">
        <v>253</v>
      </c>
      <c r="H135" s="180">
        <v>24</v>
      </c>
      <c r="I135" s="181"/>
      <c r="J135" s="182">
        <f>ROUND(I135*H135,2)</f>
        <v>0</v>
      </c>
      <c r="K135" s="178" t="s">
        <v>160</v>
      </c>
      <c r="L135" s="37"/>
      <c r="M135" s="183" t="s">
        <v>3</v>
      </c>
      <c r="N135" s="184" t="s">
        <v>43</v>
      </c>
      <c r="O135" s="67"/>
      <c r="P135" s="185">
        <f>O135*H135</f>
        <v>0</v>
      </c>
      <c r="Q135" s="185">
        <v>0.049500000000000002</v>
      </c>
      <c r="R135" s="185">
        <f>Q135*H135</f>
        <v>1.1880000000000002</v>
      </c>
      <c r="S135" s="185">
        <v>0</v>
      </c>
      <c r="T135" s="186">
        <f>S135*H135</f>
        <v>0</v>
      </c>
      <c r="AR135" s="19" t="s">
        <v>161</v>
      </c>
      <c r="AT135" s="19" t="s">
        <v>156</v>
      </c>
      <c r="AU135" s="19" t="s">
        <v>82</v>
      </c>
      <c r="AY135" s="19" t="s">
        <v>154</v>
      </c>
      <c r="BE135" s="187">
        <f>IF(N135="základní",J135,0)</f>
        <v>0</v>
      </c>
      <c r="BF135" s="187">
        <f>IF(N135="snížená",J135,0)</f>
        <v>0</v>
      </c>
      <c r="BG135" s="187">
        <f>IF(N135="zákl. přenesená",J135,0)</f>
        <v>0</v>
      </c>
      <c r="BH135" s="187">
        <f>IF(N135="sníž. přenesená",J135,0)</f>
        <v>0</v>
      </c>
      <c r="BI135" s="187">
        <f>IF(N135="nulová",J135,0)</f>
        <v>0</v>
      </c>
      <c r="BJ135" s="19" t="s">
        <v>80</v>
      </c>
      <c r="BK135" s="187">
        <f>ROUND(I135*H135,2)</f>
        <v>0</v>
      </c>
      <c r="BL135" s="19" t="s">
        <v>161</v>
      </c>
      <c r="BM135" s="19" t="s">
        <v>2441</v>
      </c>
    </row>
    <row r="136" s="1" customFormat="1">
      <c r="B136" s="37"/>
      <c r="D136" s="188" t="s">
        <v>163</v>
      </c>
      <c r="F136" s="189" t="s">
        <v>2437</v>
      </c>
      <c r="I136" s="121"/>
      <c r="L136" s="37"/>
      <c r="M136" s="190"/>
      <c r="N136" s="67"/>
      <c r="O136" s="67"/>
      <c r="P136" s="67"/>
      <c r="Q136" s="67"/>
      <c r="R136" s="67"/>
      <c r="S136" s="67"/>
      <c r="T136" s="68"/>
      <c r="AT136" s="19" t="s">
        <v>163</v>
      </c>
      <c r="AU136" s="19" t="s">
        <v>82</v>
      </c>
    </row>
    <row r="137" s="12" customFormat="1">
      <c r="B137" s="191"/>
      <c r="D137" s="188" t="s">
        <v>165</v>
      </c>
      <c r="E137" s="198" t="s">
        <v>3</v>
      </c>
      <c r="F137" s="192" t="s">
        <v>2442</v>
      </c>
      <c r="H137" s="193">
        <v>24</v>
      </c>
      <c r="I137" s="194"/>
      <c r="L137" s="191"/>
      <c r="M137" s="195"/>
      <c r="N137" s="196"/>
      <c r="O137" s="196"/>
      <c r="P137" s="196"/>
      <c r="Q137" s="196"/>
      <c r="R137" s="196"/>
      <c r="S137" s="196"/>
      <c r="T137" s="197"/>
      <c r="AT137" s="198" t="s">
        <v>165</v>
      </c>
      <c r="AU137" s="198" t="s">
        <v>82</v>
      </c>
      <c r="AV137" s="12" t="s">
        <v>82</v>
      </c>
      <c r="AW137" s="12" t="s">
        <v>33</v>
      </c>
      <c r="AX137" s="12" t="s">
        <v>80</v>
      </c>
      <c r="AY137" s="198" t="s">
        <v>154</v>
      </c>
    </row>
    <row r="138" s="1" customFormat="1" ht="22.5" customHeight="1">
      <c r="B138" s="175"/>
      <c r="C138" s="176" t="s">
        <v>269</v>
      </c>
      <c r="D138" s="176" t="s">
        <v>156</v>
      </c>
      <c r="E138" s="177" t="s">
        <v>2443</v>
      </c>
      <c r="F138" s="178" t="s">
        <v>2444</v>
      </c>
      <c r="G138" s="179" t="s">
        <v>206</v>
      </c>
      <c r="H138" s="180">
        <v>48</v>
      </c>
      <c r="I138" s="181"/>
      <c r="J138" s="182">
        <f>ROUND(I138*H138,2)</f>
        <v>0</v>
      </c>
      <c r="K138" s="178" t="s">
        <v>160</v>
      </c>
      <c r="L138" s="37"/>
      <c r="M138" s="183" t="s">
        <v>3</v>
      </c>
      <c r="N138" s="184" t="s">
        <v>43</v>
      </c>
      <c r="O138" s="67"/>
      <c r="P138" s="185">
        <f>O138*H138</f>
        <v>0</v>
      </c>
      <c r="Q138" s="185">
        <v>0.72258999999999995</v>
      </c>
      <c r="R138" s="185">
        <f>Q138*H138</f>
        <v>34.68432</v>
      </c>
      <c r="S138" s="185">
        <v>0</v>
      </c>
      <c r="T138" s="186">
        <f>S138*H138</f>
        <v>0</v>
      </c>
      <c r="AR138" s="19" t="s">
        <v>161</v>
      </c>
      <c r="AT138" s="19" t="s">
        <v>156</v>
      </c>
      <c r="AU138" s="19" t="s">
        <v>82</v>
      </c>
      <c r="AY138" s="19" t="s">
        <v>154</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161</v>
      </c>
      <c r="BM138" s="19" t="s">
        <v>2445</v>
      </c>
    </row>
    <row r="139" s="1" customFormat="1">
      <c r="B139" s="37"/>
      <c r="D139" s="188" t="s">
        <v>163</v>
      </c>
      <c r="F139" s="189" t="s">
        <v>2437</v>
      </c>
      <c r="I139" s="121"/>
      <c r="L139" s="37"/>
      <c r="M139" s="190"/>
      <c r="N139" s="67"/>
      <c r="O139" s="67"/>
      <c r="P139" s="67"/>
      <c r="Q139" s="67"/>
      <c r="R139" s="67"/>
      <c r="S139" s="67"/>
      <c r="T139" s="68"/>
      <c r="AT139" s="19" t="s">
        <v>163</v>
      </c>
      <c r="AU139" s="19" t="s">
        <v>82</v>
      </c>
    </row>
    <row r="140" s="12" customFormat="1">
      <c r="B140" s="191"/>
      <c r="D140" s="188" t="s">
        <v>165</v>
      </c>
      <c r="E140" s="198" t="s">
        <v>3</v>
      </c>
      <c r="F140" s="192" t="s">
        <v>2446</v>
      </c>
      <c r="H140" s="193">
        <v>48</v>
      </c>
      <c r="I140" s="194"/>
      <c r="L140" s="191"/>
      <c r="M140" s="195"/>
      <c r="N140" s="196"/>
      <c r="O140" s="196"/>
      <c r="P140" s="196"/>
      <c r="Q140" s="196"/>
      <c r="R140" s="196"/>
      <c r="S140" s="196"/>
      <c r="T140" s="197"/>
      <c r="AT140" s="198" t="s">
        <v>165</v>
      </c>
      <c r="AU140" s="198" t="s">
        <v>82</v>
      </c>
      <c r="AV140" s="12" t="s">
        <v>82</v>
      </c>
      <c r="AW140" s="12" t="s">
        <v>33</v>
      </c>
      <c r="AX140" s="12" t="s">
        <v>80</v>
      </c>
      <c r="AY140" s="198" t="s">
        <v>154</v>
      </c>
    </row>
    <row r="141" s="1" customFormat="1" ht="22.5" customHeight="1">
      <c r="B141" s="175"/>
      <c r="C141" s="176" t="s">
        <v>273</v>
      </c>
      <c r="D141" s="176" t="s">
        <v>156</v>
      </c>
      <c r="E141" s="177" t="s">
        <v>2447</v>
      </c>
      <c r="F141" s="178" t="s">
        <v>2448</v>
      </c>
      <c r="G141" s="179" t="s">
        <v>206</v>
      </c>
      <c r="H141" s="180">
        <v>8.8000000000000007</v>
      </c>
      <c r="I141" s="181"/>
      <c r="J141" s="182">
        <f>ROUND(I141*H141,2)</f>
        <v>0</v>
      </c>
      <c r="K141" s="178" t="s">
        <v>160</v>
      </c>
      <c r="L141" s="37"/>
      <c r="M141" s="183" t="s">
        <v>3</v>
      </c>
      <c r="N141" s="184" t="s">
        <v>43</v>
      </c>
      <c r="O141" s="67"/>
      <c r="P141" s="185">
        <f>O141*H141</f>
        <v>0</v>
      </c>
      <c r="Q141" s="185">
        <v>0.25119000000000002</v>
      </c>
      <c r="R141" s="185">
        <f>Q141*H141</f>
        <v>2.2104720000000002</v>
      </c>
      <c r="S141" s="185">
        <v>0</v>
      </c>
      <c r="T141" s="186">
        <f>S141*H141</f>
        <v>0</v>
      </c>
      <c r="AR141" s="19" t="s">
        <v>161</v>
      </c>
      <c r="AT141" s="19" t="s">
        <v>156</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161</v>
      </c>
      <c r="BM141" s="19" t="s">
        <v>2449</v>
      </c>
    </row>
    <row r="142" s="1" customFormat="1">
      <c r="B142" s="37"/>
      <c r="D142" s="188" t="s">
        <v>163</v>
      </c>
      <c r="F142" s="189" t="s">
        <v>2450</v>
      </c>
      <c r="I142" s="121"/>
      <c r="L142" s="37"/>
      <c r="M142" s="190"/>
      <c r="N142" s="67"/>
      <c r="O142" s="67"/>
      <c r="P142" s="67"/>
      <c r="Q142" s="67"/>
      <c r="R142" s="67"/>
      <c r="S142" s="67"/>
      <c r="T142" s="68"/>
      <c r="AT142" s="19" t="s">
        <v>163</v>
      </c>
      <c r="AU142" s="19" t="s">
        <v>82</v>
      </c>
    </row>
    <row r="143" s="12" customFormat="1">
      <c r="B143" s="191"/>
      <c r="D143" s="188" t="s">
        <v>165</v>
      </c>
      <c r="E143" s="198" t="s">
        <v>3</v>
      </c>
      <c r="F143" s="192" t="s">
        <v>2451</v>
      </c>
      <c r="H143" s="193">
        <v>8.8000000000000007</v>
      </c>
      <c r="I143" s="194"/>
      <c r="L143" s="191"/>
      <c r="M143" s="195"/>
      <c r="N143" s="196"/>
      <c r="O143" s="196"/>
      <c r="P143" s="196"/>
      <c r="Q143" s="196"/>
      <c r="R143" s="196"/>
      <c r="S143" s="196"/>
      <c r="T143" s="197"/>
      <c r="AT143" s="198" t="s">
        <v>165</v>
      </c>
      <c r="AU143" s="198" t="s">
        <v>82</v>
      </c>
      <c r="AV143" s="12" t="s">
        <v>82</v>
      </c>
      <c r="AW143" s="12" t="s">
        <v>33</v>
      </c>
      <c r="AX143" s="12" t="s">
        <v>80</v>
      </c>
      <c r="AY143" s="198" t="s">
        <v>154</v>
      </c>
    </row>
    <row r="144" s="1" customFormat="1" ht="16.5" customHeight="1">
      <c r="B144" s="175"/>
      <c r="C144" s="176" t="s">
        <v>8</v>
      </c>
      <c r="D144" s="176" t="s">
        <v>156</v>
      </c>
      <c r="E144" s="177" t="s">
        <v>2452</v>
      </c>
      <c r="F144" s="178" t="s">
        <v>2453</v>
      </c>
      <c r="G144" s="179" t="s">
        <v>253</v>
      </c>
      <c r="H144" s="180">
        <v>141</v>
      </c>
      <c r="I144" s="181"/>
      <c r="J144" s="182">
        <f>ROUND(I144*H144,2)</f>
        <v>0</v>
      </c>
      <c r="K144" s="178" t="s">
        <v>160</v>
      </c>
      <c r="L144" s="37"/>
      <c r="M144" s="183" t="s">
        <v>3</v>
      </c>
      <c r="N144" s="184" t="s">
        <v>43</v>
      </c>
      <c r="O144" s="67"/>
      <c r="P144" s="185">
        <f>O144*H144</f>
        <v>0</v>
      </c>
      <c r="Q144" s="185">
        <v>0</v>
      </c>
      <c r="R144" s="185">
        <f>Q144*H144</f>
        <v>0</v>
      </c>
      <c r="S144" s="185">
        <v>0</v>
      </c>
      <c r="T144" s="186">
        <f>S144*H144</f>
        <v>0</v>
      </c>
      <c r="AR144" s="19" t="s">
        <v>161</v>
      </c>
      <c r="AT144" s="19" t="s">
        <v>156</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161</v>
      </c>
      <c r="BM144" s="19" t="s">
        <v>2454</v>
      </c>
    </row>
    <row r="145" s="1" customFormat="1">
      <c r="B145" s="37"/>
      <c r="D145" s="188" t="s">
        <v>163</v>
      </c>
      <c r="F145" s="189" t="s">
        <v>2455</v>
      </c>
      <c r="I145" s="121"/>
      <c r="L145" s="37"/>
      <c r="M145" s="190"/>
      <c r="N145" s="67"/>
      <c r="O145" s="67"/>
      <c r="P145" s="67"/>
      <c r="Q145" s="67"/>
      <c r="R145" s="67"/>
      <c r="S145" s="67"/>
      <c r="T145" s="68"/>
      <c r="AT145" s="19" t="s">
        <v>163</v>
      </c>
      <c r="AU145" s="19" t="s">
        <v>82</v>
      </c>
    </row>
    <row r="146" s="12" customFormat="1">
      <c r="B146" s="191"/>
      <c r="D146" s="188" t="s">
        <v>165</v>
      </c>
      <c r="E146" s="198" t="s">
        <v>3</v>
      </c>
      <c r="F146" s="192" t="s">
        <v>2456</v>
      </c>
      <c r="H146" s="193">
        <v>141</v>
      </c>
      <c r="I146" s="194"/>
      <c r="L146" s="191"/>
      <c r="M146" s="195"/>
      <c r="N146" s="196"/>
      <c r="O146" s="196"/>
      <c r="P146" s="196"/>
      <c r="Q146" s="196"/>
      <c r="R146" s="196"/>
      <c r="S146" s="196"/>
      <c r="T146" s="197"/>
      <c r="AT146" s="198" t="s">
        <v>165</v>
      </c>
      <c r="AU146" s="198" t="s">
        <v>82</v>
      </c>
      <c r="AV146" s="12" t="s">
        <v>82</v>
      </c>
      <c r="AW146" s="12" t="s">
        <v>33</v>
      </c>
      <c r="AX146" s="12" t="s">
        <v>72</v>
      </c>
      <c r="AY146" s="198" t="s">
        <v>154</v>
      </c>
    </row>
    <row r="147" s="13" customFormat="1">
      <c r="B147" s="199"/>
      <c r="D147" s="188" t="s">
        <v>165</v>
      </c>
      <c r="E147" s="200" t="s">
        <v>2362</v>
      </c>
      <c r="F147" s="201" t="s">
        <v>179</v>
      </c>
      <c r="H147" s="202">
        <v>141</v>
      </c>
      <c r="I147" s="203"/>
      <c r="L147" s="199"/>
      <c r="M147" s="204"/>
      <c r="N147" s="205"/>
      <c r="O147" s="205"/>
      <c r="P147" s="205"/>
      <c r="Q147" s="205"/>
      <c r="R147" s="205"/>
      <c r="S147" s="205"/>
      <c r="T147" s="206"/>
      <c r="AT147" s="200" t="s">
        <v>165</v>
      </c>
      <c r="AU147" s="200" t="s">
        <v>82</v>
      </c>
      <c r="AV147" s="13" t="s">
        <v>161</v>
      </c>
      <c r="AW147" s="13" t="s">
        <v>33</v>
      </c>
      <c r="AX147" s="13" t="s">
        <v>80</v>
      </c>
      <c r="AY147" s="200" t="s">
        <v>154</v>
      </c>
    </row>
    <row r="148" s="1" customFormat="1" ht="16.5" customHeight="1">
      <c r="B148" s="175"/>
      <c r="C148" s="207" t="s">
        <v>288</v>
      </c>
      <c r="D148" s="207" t="s">
        <v>232</v>
      </c>
      <c r="E148" s="208" t="s">
        <v>2457</v>
      </c>
      <c r="F148" s="209" t="s">
        <v>2458</v>
      </c>
      <c r="G148" s="210" t="s">
        <v>253</v>
      </c>
      <c r="H148" s="211">
        <v>141</v>
      </c>
      <c r="I148" s="212"/>
      <c r="J148" s="213">
        <f>ROUND(I148*H148,2)</f>
        <v>0</v>
      </c>
      <c r="K148" s="209" t="s">
        <v>160</v>
      </c>
      <c r="L148" s="214"/>
      <c r="M148" s="215" t="s">
        <v>3</v>
      </c>
      <c r="N148" s="216" t="s">
        <v>43</v>
      </c>
      <c r="O148" s="67"/>
      <c r="P148" s="185">
        <f>O148*H148</f>
        <v>0</v>
      </c>
      <c r="Q148" s="185">
        <v>0.00131</v>
      </c>
      <c r="R148" s="185">
        <f>Q148*H148</f>
        <v>0.18470999999999999</v>
      </c>
      <c r="S148" s="185">
        <v>0</v>
      </c>
      <c r="T148" s="186">
        <f>S148*H148</f>
        <v>0</v>
      </c>
      <c r="AR148" s="19" t="s">
        <v>203</v>
      </c>
      <c r="AT148" s="19" t="s">
        <v>232</v>
      </c>
      <c r="AU148" s="19" t="s">
        <v>82</v>
      </c>
      <c r="AY148" s="19" t="s">
        <v>154</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161</v>
      </c>
      <c r="BM148" s="19" t="s">
        <v>2459</v>
      </c>
    </row>
    <row r="149" s="1" customFormat="1" ht="16.5" customHeight="1">
      <c r="B149" s="175"/>
      <c r="C149" s="176" t="s">
        <v>294</v>
      </c>
      <c r="D149" s="176" t="s">
        <v>156</v>
      </c>
      <c r="E149" s="177" t="s">
        <v>2460</v>
      </c>
      <c r="F149" s="178" t="s">
        <v>2461</v>
      </c>
      <c r="G149" s="179" t="s">
        <v>253</v>
      </c>
      <c r="H149" s="180">
        <v>423</v>
      </c>
      <c r="I149" s="181"/>
      <c r="J149" s="182">
        <f>ROUND(I149*H149,2)</f>
        <v>0</v>
      </c>
      <c r="K149" s="178" t="s">
        <v>160</v>
      </c>
      <c r="L149" s="37"/>
      <c r="M149" s="183" t="s">
        <v>3</v>
      </c>
      <c r="N149" s="184" t="s">
        <v>43</v>
      </c>
      <c r="O149" s="67"/>
      <c r="P149" s="185">
        <f>O149*H149</f>
        <v>0</v>
      </c>
      <c r="Q149" s="185">
        <v>0</v>
      </c>
      <c r="R149" s="185">
        <f>Q149*H149</f>
        <v>0</v>
      </c>
      <c r="S149" s="185">
        <v>0</v>
      </c>
      <c r="T149" s="186">
        <f>S149*H149</f>
        <v>0</v>
      </c>
      <c r="AR149" s="19" t="s">
        <v>161</v>
      </c>
      <c r="AT149" s="19" t="s">
        <v>156</v>
      </c>
      <c r="AU149" s="19" t="s">
        <v>82</v>
      </c>
      <c r="AY149" s="19" t="s">
        <v>154</v>
      </c>
      <c r="BE149" s="187">
        <f>IF(N149="základní",J149,0)</f>
        <v>0</v>
      </c>
      <c r="BF149" s="187">
        <f>IF(N149="snížená",J149,0)</f>
        <v>0</v>
      </c>
      <c r="BG149" s="187">
        <f>IF(N149="zákl. přenesená",J149,0)</f>
        <v>0</v>
      </c>
      <c r="BH149" s="187">
        <f>IF(N149="sníž. přenesená",J149,0)</f>
        <v>0</v>
      </c>
      <c r="BI149" s="187">
        <f>IF(N149="nulová",J149,0)</f>
        <v>0</v>
      </c>
      <c r="BJ149" s="19" t="s">
        <v>80</v>
      </c>
      <c r="BK149" s="187">
        <f>ROUND(I149*H149,2)</f>
        <v>0</v>
      </c>
      <c r="BL149" s="19" t="s">
        <v>161</v>
      </c>
      <c r="BM149" s="19" t="s">
        <v>2462</v>
      </c>
    </row>
    <row r="150" s="1" customFormat="1">
      <c r="B150" s="37"/>
      <c r="D150" s="188" t="s">
        <v>163</v>
      </c>
      <c r="F150" s="189" t="s">
        <v>2455</v>
      </c>
      <c r="I150" s="121"/>
      <c r="L150" s="37"/>
      <c r="M150" s="190"/>
      <c r="N150" s="67"/>
      <c r="O150" s="67"/>
      <c r="P150" s="67"/>
      <c r="Q150" s="67"/>
      <c r="R150" s="67"/>
      <c r="S150" s="67"/>
      <c r="T150" s="68"/>
      <c r="AT150" s="19" t="s">
        <v>163</v>
      </c>
      <c r="AU150" s="19" t="s">
        <v>82</v>
      </c>
    </row>
    <row r="151" s="12" customFormat="1">
      <c r="B151" s="191"/>
      <c r="D151" s="188" t="s">
        <v>165</v>
      </c>
      <c r="E151" s="198" t="s">
        <v>3</v>
      </c>
      <c r="F151" s="192" t="s">
        <v>2463</v>
      </c>
      <c r="H151" s="193">
        <v>423</v>
      </c>
      <c r="I151" s="194"/>
      <c r="L151" s="191"/>
      <c r="M151" s="195"/>
      <c r="N151" s="196"/>
      <c r="O151" s="196"/>
      <c r="P151" s="196"/>
      <c r="Q151" s="196"/>
      <c r="R151" s="196"/>
      <c r="S151" s="196"/>
      <c r="T151" s="197"/>
      <c r="AT151" s="198" t="s">
        <v>165</v>
      </c>
      <c r="AU151" s="198" t="s">
        <v>82</v>
      </c>
      <c r="AV151" s="12" t="s">
        <v>82</v>
      </c>
      <c r="AW151" s="12" t="s">
        <v>33</v>
      </c>
      <c r="AX151" s="12" t="s">
        <v>80</v>
      </c>
      <c r="AY151" s="198" t="s">
        <v>154</v>
      </c>
    </row>
    <row r="152" s="1" customFormat="1" ht="16.5" customHeight="1">
      <c r="B152" s="175"/>
      <c r="C152" s="176" t="s">
        <v>303</v>
      </c>
      <c r="D152" s="176" t="s">
        <v>156</v>
      </c>
      <c r="E152" s="177" t="s">
        <v>2464</v>
      </c>
      <c r="F152" s="178" t="s">
        <v>2465</v>
      </c>
      <c r="G152" s="179" t="s">
        <v>253</v>
      </c>
      <c r="H152" s="180">
        <v>423</v>
      </c>
      <c r="I152" s="181"/>
      <c r="J152" s="182">
        <f>ROUND(I152*H152,2)</f>
        <v>0</v>
      </c>
      <c r="K152" s="178" t="s">
        <v>160</v>
      </c>
      <c r="L152" s="37"/>
      <c r="M152" s="183" t="s">
        <v>3</v>
      </c>
      <c r="N152" s="184" t="s">
        <v>43</v>
      </c>
      <c r="O152" s="67"/>
      <c r="P152" s="185">
        <f>O152*H152</f>
        <v>0</v>
      </c>
      <c r="Q152" s="185">
        <v>0</v>
      </c>
      <c r="R152" s="185">
        <f>Q152*H152</f>
        <v>0</v>
      </c>
      <c r="S152" s="185">
        <v>0</v>
      </c>
      <c r="T152" s="186">
        <f>S152*H152</f>
        <v>0</v>
      </c>
      <c r="AR152" s="19" t="s">
        <v>161</v>
      </c>
      <c r="AT152" s="19" t="s">
        <v>156</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161</v>
      </c>
      <c r="BM152" s="19" t="s">
        <v>2466</v>
      </c>
    </row>
    <row r="153" s="1" customFormat="1">
      <c r="B153" s="37"/>
      <c r="D153" s="188" t="s">
        <v>163</v>
      </c>
      <c r="F153" s="189" t="s">
        <v>2455</v>
      </c>
      <c r="I153" s="121"/>
      <c r="L153" s="37"/>
      <c r="M153" s="190"/>
      <c r="N153" s="67"/>
      <c r="O153" s="67"/>
      <c r="P153" s="67"/>
      <c r="Q153" s="67"/>
      <c r="R153" s="67"/>
      <c r="S153" s="67"/>
      <c r="T153" s="68"/>
      <c r="AT153" s="19" t="s">
        <v>163</v>
      </c>
      <c r="AU153" s="19" t="s">
        <v>82</v>
      </c>
    </row>
    <row r="154" s="1" customFormat="1" ht="16.5" customHeight="1">
      <c r="B154" s="175"/>
      <c r="C154" s="207" t="s">
        <v>309</v>
      </c>
      <c r="D154" s="207" t="s">
        <v>232</v>
      </c>
      <c r="E154" s="208" t="s">
        <v>2467</v>
      </c>
      <c r="F154" s="209" t="s">
        <v>2468</v>
      </c>
      <c r="G154" s="210" t="s">
        <v>253</v>
      </c>
      <c r="H154" s="211">
        <v>423</v>
      </c>
      <c r="I154" s="212"/>
      <c r="J154" s="213">
        <f>ROUND(I154*H154,2)</f>
        <v>0</v>
      </c>
      <c r="K154" s="209" t="s">
        <v>160</v>
      </c>
      <c r="L154" s="214"/>
      <c r="M154" s="215" t="s">
        <v>3</v>
      </c>
      <c r="N154" s="216" t="s">
        <v>43</v>
      </c>
      <c r="O154" s="67"/>
      <c r="P154" s="185">
        <f>O154*H154</f>
        <v>0</v>
      </c>
      <c r="Q154" s="185">
        <v>4.0000000000000003E-05</v>
      </c>
      <c r="R154" s="185">
        <f>Q154*H154</f>
        <v>0.016920000000000001</v>
      </c>
      <c r="S154" s="185">
        <v>0</v>
      </c>
      <c r="T154" s="186">
        <f>S154*H154</f>
        <v>0</v>
      </c>
      <c r="AR154" s="19" t="s">
        <v>352</v>
      </c>
      <c r="AT154" s="19" t="s">
        <v>232</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250</v>
      </c>
      <c r="BM154" s="19" t="s">
        <v>2469</v>
      </c>
    </row>
    <row r="155" s="11" customFormat="1" ht="22.8" customHeight="1">
      <c r="B155" s="162"/>
      <c r="D155" s="163" t="s">
        <v>71</v>
      </c>
      <c r="E155" s="173" t="s">
        <v>350</v>
      </c>
      <c r="F155" s="173" t="s">
        <v>351</v>
      </c>
      <c r="I155" s="165"/>
      <c r="J155" s="174">
        <f>BK155</f>
        <v>0</v>
      </c>
      <c r="L155" s="162"/>
      <c r="M155" s="167"/>
      <c r="N155" s="168"/>
      <c r="O155" s="168"/>
      <c r="P155" s="169">
        <f>SUM(P156:P157)</f>
        <v>0</v>
      </c>
      <c r="Q155" s="168"/>
      <c r="R155" s="169">
        <f>SUM(R156:R157)</f>
        <v>0</v>
      </c>
      <c r="S155" s="168"/>
      <c r="T155" s="170">
        <f>SUM(T156:T157)</f>
        <v>0</v>
      </c>
      <c r="AR155" s="163" t="s">
        <v>80</v>
      </c>
      <c r="AT155" s="171" t="s">
        <v>71</v>
      </c>
      <c r="AU155" s="171" t="s">
        <v>80</v>
      </c>
      <c r="AY155" s="163" t="s">
        <v>154</v>
      </c>
      <c r="BK155" s="172">
        <f>SUM(BK156:BK157)</f>
        <v>0</v>
      </c>
    </row>
    <row r="156" s="1" customFormat="1" ht="22.5" customHeight="1">
      <c r="B156" s="175"/>
      <c r="C156" s="176" t="s">
        <v>314</v>
      </c>
      <c r="D156" s="176" t="s">
        <v>156</v>
      </c>
      <c r="E156" s="177" t="s">
        <v>2470</v>
      </c>
      <c r="F156" s="178" t="s">
        <v>2471</v>
      </c>
      <c r="G156" s="179" t="s">
        <v>235</v>
      </c>
      <c r="H156" s="180">
        <v>111.893</v>
      </c>
      <c r="I156" s="181"/>
      <c r="J156" s="182">
        <f>ROUND(I156*H156,2)</f>
        <v>0</v>
      </c>
      <c r="K156" s="178" t="s">
        <v>160</v>
      </c>
      <c r="L156" s="37"/>
      <c r="M156" s="183" t="s">
        <v>3</v>
      </c>
      <c r="N156" s="184" t="s">
        <v>43</v>
      </c>
      <c r="O156" s="67"/>
      <c r="P156" s="185">
        <f>O156*H156</f>
        <v>0</v>
      </c>
      <c r="Q156" s="185">
        <v>0</v>
      </c>
      <c r="R156" s="185">
        <f>Q156*H156</f>
        <v>0</v>
      </c>
      <c r="S156" s="185">
        <v>0</v>
      </c>
      <c r="T156" s="186">
        <f>S156*H156</f>
        <v>0</v>
      </c>
      <c r="AR156" s="19" t="s">
        <v>161</v>
      </c>
      <c r="AT156" s="19" t="s">
        <v>156</v>
      </c>
      <c r="AU156" s="19" t="s">
        <v>82</v>
      </c>
      <c r="AY156" s="19" t="s">
        <v>154</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161</v>
      </c>
      <c r="BM156" s="19" t="s">
        <v>2472</v>
      </c>
    </row>
    <row r="157" s="1" customFormat="1">
      <c r="B157" s="37"/>
      <c r="D157" s="188" t="s">
        <v>163</v>
      </c>
      <c r="F157" s="189" t="s">
        <v>2473</v>
      </c>
      <c r="I157" s="121"/>
      <c r="L157" s="37"/>
      <c r="M157" s="224"/>
      <c r="N157" s="225"/>
      <c r="O157" s="225"/>
      <c r="P157" s="225"/>
      <c r="Q157" s="225"/>
      <c r="R157" s="225"/>
      <c r="S157" s="225"/>
      <c r="T157" s="226"/>
      <c r="AT157" s="19" t="s">
        <v>163</v>
      </c>
      <c r="AU157" s="19" t="s">
        <v>82</v>
      </c>
    </row>
    <row r="158" s="1" customFormat="1" ht="6.96" customHeight="1">
      <c r="B158" s="52"/>
      <c r="C158" s="53"/>
      <c r="D158" s="53"/>
      <c r="E158" s="53"/>
      <c r="F158" s="53"/>
      <c r="G158" s="53"/>
      <c r="H158" s="53"/>
      <c r="I158" s="137"/>
      <c r="J158" s="53"/>
      <c r="K158" s="53"/>
      <c r="L158" s="37"/>
    </row>
  </sheetData>
  <autoFilter ref="C83:K15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112</v>
      </c>
      <c r="AZ2" s="118" t="s">
        <v>2474</v>
      </c>
      <c r="BA2" s="118" t="s">
        <v>2475</v>
      </c>
      <c r="BB2" s="118" t="s">
        <v>253</v>
      </c>
      <c r="BC2" s="118" t="s">
        <v>2010</v>
      </c>
      <c r="BD2" s="118" t="s">
        <v>82</v>
      </c>
    </row>
    <row r="3" ht="6.96" customHeight="1">
      <c r="B3" s="20"/>
      <c r="C3" s="21"/>
      <c r="D3" s="21"/>
      <c r="E3" s="21"/>
      <c r="F3" s="21"/>
      <c r="G3" s="21"/>
      <c r="H3" s="21"/>
      <c r="I3" s="119"/>
      <c r="J3" s="21"/>
      <c r="K3" s="21"/>
      <c r="L3" s="22"/>
      <c r="AT3" s="19" t="s">
        <v>82</v>
      </c>
      <c r="AZ3" s="118" t="s">
        <v>49</v>
      </c>
      <c r="BA3" s="118" t="s">
        <v>125</v>
      </c>
      <c r="BB3" s="118" t="s">
        <v>123</v>
      </c>
      <c r="BC3" s="118" t="s">
        <v>2476</v>
      </c>
      <c r="BD3" s="118" t="s">
        <v>82</v>
      </c>
    </row>
    <row r="4" ht="24.96" customHeight="1">
      <c r="B4" s="22"/>
      <c r="D4" s="23" t="s">
        <v>127</v>
      </c>
      <c r="L4" s="22"/>
      <c r="M4" s="24" t="s">
        <v>11</v>
      </c>
      <c r="AT4" s="19" t="s">
        <v>4</v>
      </c>
      <c r="AZ4" s="118" t="s">
        <v>121</v>
      </c>
      <c r="BA4" s="118" t="s">
        <v>122</v>
      </c>
      <c r="BB4" s="118" t="s">
        <v>123</v>
      </c>
      <c r="BC4" s="118" t="s">
        <v>2477</v>
      </c>
      <c r="BD4" s="118" t="s">
        <v>82</v>
      </c>
    </row>
    <row r="5" ht="6.96" customHeight="1">
      <c r="B5" s="22"/>
      <c r="L5" s="22"/>
      <c r="AZ5" s="118" t="s">
        <v>360</v>
      </c>
      <c r="BA5" s="118" t="s">
        <v>361</v>
      </c>
      <c r="BB5" s="118" t="s">
        <v>123</v>
      </c>
      <c r="BC5" s="118" t="s">
        <v>227</v>
      </c>
      <c r="BD5" s="118" t="s">
        <v>82</v>
      </c>
    </row>
    <row r="6" ht="12" customHeight="1">
      <c r="B6" s="22"/>
      <c r="D6" s="31" t="s">
        <v>17</v>
      </c>
      <c r="L6" s="22"/>
      <c r="AZ6" s="118" t="s">
        <v>2478</v>
      </c>
      <c r="BA6" s="118" t="s">
        <v>2479</v>
      </c>
      <c r="BB6" s="118" t="s">
        <v>253</v>
      </c>
      <c r="BC6" s="118" t="s">
        <v>161</v>
      </c>
      <c r="BD6" s="118" t="s">
        <v>82</v>
      </c>
    </row>
    <row r="7" ht="16.5" customHeight="1">
      <c r="B7" s="22"/>
      <c r="E7" s="120" t="str">
        <f>'Rekapitulace stavby'!K6</f>
        <v>Semčice, dostavba kanalizace 2.etapa a intenzifikace ČOV</v>
      </c>
      <c r="F7" s="31"/>
      <c r="G7" s="31"/>
      <c r="H7" s="31"/>
      <c r="L7" s="22"/>
      <c r="AZ7" s="118" t="s">
        <v>2480</v>
      </c>
      <c r="BA7" s="118" t="s">
        <v>2481</v>
      </c>
      <c r="BB7" s="118" t="s">
        <v>253</v>
      </c>
      <c r="BC7" s="118" t="s">
        <v>1828</v>
      </c>
      <c r="BD7" s="118" t="s">
        <v>82</v>
      </c>
    </row>
    <row r="8" s="1" customFormat="1" ht="12" customHeight="1">
      <c r="B8" s="37"/>
      <c r="D8" s="31" t="s">
        <v>128</v>
      </c>
      <c r="I8" s="121"/>
      <c r="L8" s="37"/>
    </row>
    <row r="9" s="1" customFormat="1" ht="36.96" customHeight="1">
      <c r="B9" s="37"/>
      <c r="E9" s="58" t="s">
        <v>2482</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ROUND(J91,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ROUND((SUM(BE91:BE265)),  2)</f>
        <v>0</v>
      </c>
      <c r="I33" s="129">
        <v>0.20999999999999999</v>
      </c>
      <c r="J33" s="128">
        <f>ROUND(((SUM(BE91:BE265))*I33),  2)</f>
        <v>0</v>
      </c>
      <c r="L33" s="37"/>
    </row>
    <row r="34" s="1" customFormat="1" ht="14.4" customHeight="1">
      <c r="B34" s="37"/>
      <c r="E34" s="31" t="s">
        <v>44</v>
      </c>
      <c r="F34" s="128">
        <f>ROUND((SUM(BF91:BF265)),  2)</f>
        <v>0</v>
      </c>
      <c r="I34" s="129">
        <v>0.14999999999999999</v>
      </c>
      <c r="J34" s="128">
        <f>ROUND(((SUM(BF91:BF265))*I34),  2)</f>
        <v>0</v>
      </c>
      <c r="L34" s="37"/>
    </row>
    <row r="35" hidden="1" s="1" customFormat="1" ht="14.4" customHeight="1">
      <c r="B35" s="37"/>
      <c r="E35" s="31" t="s">
        <v>45</v>
      </c>
      <c r="F35" s="128">
        <f>ROUND((SUM(BG91:BG265)),  2)</f>
        <v>0</v>
      </c>
      <c r="I35" s="129">
        <v>0.20999999999999999</v>
      </c>
      <c r="J35" s="128">
        <f>0</f>
        <v>0</v>
      </c>
      <c r="L35" s="37"/>
    </row>
    <row r="36" hidden="1" s="1" customFormat="1" ht="14.4" customHeight="1">
      <c r="B36" s="37"/>
      <c r="E36" s="31" t="s">
        <v>46</v>
      </c>
      <c r="F36" s="128">
        <f>ROUND((SUM(BH91:BH265)),  2)</f>
        <v>0</v>
      </c>
      <c r="I36" s="129">
        <v>0.14999999999999999</v>
      </c>
      <c r="J36" s="128">
        <f>0</f>
        <v>0</v>
      </c>
      <c r="L36" s="37"/>
    </row>
    <row r="37" hidden="1" s="1" customFormat="1" ht="14.4" customHeight="1">
      <c r="B37" s="37"/>
      <c r="E37" s="31" t="s">
        <v>47</v>
      </c>
      <c r="F37" s="128">
        <f>ROUND((SUM(BI91:BI265)),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04 - SO 04 - Vodovodní přípojka, areálový rozvod vody</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J91</f>
        <v>0</v>
      </c>
      <c r="L59" s="37"/>
      <c r="AU59" s="19" t="s">
        <v>133</v>
      </c>
    </row>
    <row r="60" s="8" customFormat="1" ht="24.96" customHeight="1">
      <c r="B60" s="143"/>
      <c r="D60" s="144" t="s">
        <v>886</v>
      </c>
      <c r="E60" s="145"/>
      <c r="F60" s="145"/>
      <c r="G60" s="145"/>
      <c r="H60" s="145"/>
      <c r="I60" s="146"/>
      <c r="J60" s="147">
        <f>J92</f>
        <v>0</v>
      </c>
      <c r="L60" s="143"/>
    </row>
    <row r="61" s="9" customFormat="1" ht="19.92" customHeight="1">
      <c r="B61" s="148"/>
      <c r="D61" s="149" t="s">
        <v>135</v>
      </c>
      <c r="E61" s="150"/>
      <c r="F61" s="150"/>
      <c r="G61" s="150"/>
      <c r="H61" s="150"/>
      <c r="I61" s="151"/>
      <c r="J61" s="152">
        <f>J93</f>
        <v>0</v>
      </c>
      <c r="L61" s="148"/>
    </row>
    <row r="62" s="9" customFormat="1" ht="19.92" customHeight="1">
      <c r="B62" s="148"/>
      <c r="D62" s="149" t="s">
        <v>396</v>
      </c>
      <c r="E62" s="150"/>
      <c r="F62" s="150"/>
      <c r="G62" s="150"/>
      <c r="H62" s="150"/>
      <c r="I62" s="151"/>
      <c r="J62" s="152">
        <f>J167</f>
        <v>0</v>
      </c>
      <c r="L62" s="148"/>
    </row>
    <row r="63" s="9" customFormat="1" ht="19.92" customHeight="1">
      <c r="B63" s="148"/>
      <c r="D63" s="149" t="s">
        <v>397</v>
      </c>
      <c r="E63" s="150"/>
      <c r="F63" s="150"/>
      <c r="G63" s="150"/>
      <c r="H63" s="150"/>
      <c r="I63" s="151"/>
      <c r="J63" s="152">
        <f>J171</f>
        <v>0</v>
      </c>
      <c r="L63" s="148"/>
    </row>
    <row r="64" s="9" customFormat="1" ht="19.92" customHeight="1">
      <c r="B64" s="148"/>
      <c r="D64" s="149" t="s">
        <v>2094</v>
      </c>
      <c r="E64" s="150"/>
      <c r="F64" s="150"/>
      <c r="G64" s="150"/>
      <c r="H64" s="150"/>
      <c r="I64" s="151"/>
      <c r="J64" s="152">
        <f>J175</f>
        <v>0</v>
      </c>
      <c r="L64" s="148"/>
    </row>
    <row r="65" s="9" customFormat="1" ht="19.92" customHeight="1">
      <c r="B65" s="148"/>
      <c r="D65" s="149" t="s">
        <v>137</v>
      </c>
      <c r="E65" s="150"/>
      <c r="F65" s="150"/>
      <c r="G65" s="150"/>
      <c r="H65" s="150"/>
      <c r="I65" s="151"/>
      <c r="J65" s="152">
        <f>J190</f>
        <v>0</v>
      </c>
      <c r="L65" s="148"/>
    </row>
    <row r="66" s="9" customFormat="1" ht="19.92" customHeight="1">
      <c r="B66" s="148"/>
      <c r="D66" s="149" t="s">
        <v>2095</v>
      </c>
      <c r="E66" s="150"/>
      <c r="F66" s="150"/>
      <c r="G66" s="150"/>
      <c r="H66" s="150"/>
      <c r="I66" s="151"/>
      <c r="J66" s="152">
        <f>J236</f>
        <v>0</v>
      </c>
      <c r="L66" s="148"/>
    </row>
    <row r="67" s="9" customFormat="1" ht="19.92" customHeight="1">
      <c r="B67" s="148"/>
      <c r="D67" s="149" t="s">
        <v>2223</v>
      </c>
      <c r="E67" s="150"/>
      <c r="F67" s="150"/>
      <c r="G67" s="150"/>
      <c r="H67" s="150"/>
      <c r="I67" s="151"/>
      <c r="J67" s="152">
        <f>J247</f>
        <v>0</v>
      </c>
      <c r="L67" s="148"/>
    </row>
    <row r="68" s="9" customFormat="1" ht="19.92" customHeight="1">
      <c r="B68" s="148"/>
      <c r="D68" s="149" t="s">
        <v>138</v>
      </c>
      <c r="E68" s="150"/>
      <c r="F68" s="150"/>
      <c r="G68" s="150"/>
      <c r="H68" s="150"/>
      <c r="I68" s="151"/>
      <c r="J68" s="152">
        <f>J256</f>
        <v>0</v>
      </c>
      <c r="L68" s="148"/>
    </row>
    <row r="69" s="8" customFormat="1" ht="24.96" customHeight="1">
      <c r="B69" s="143"/>
      <c r="D69" s="144" t="s">
        <v>889</v>
      </c>
      <c r="E69" s="145"/>
      <c r="F69" s="145"/>
      <c r="G69" s="145"/>
      <c r="H69" s="145"/>
      <c r="I69" s="146"/>
      <c r="J69" s="147">
        <f>J259</f>
        <v>0</v>
      </c>
      <c r="L69" s="143"/>
    </row>
    <row r="70" s="9" customFormat="1" ht="19.92" customHeight="1">
      <c r="B70" s="148"/>
      <c r="D70" s="149" t="s">
        <v>1344</v>
      </c>
      <c r="E70" s="150"/>
      <c r="F70" s="150"/>
      <c r="G70" s="150"/>
      <c r="H70" s="150"/>
      <c r="I70" s="151"/>
      <c r="J70" s="152">
        <f>J260</f>
        <v>0</v>
      </c>
      <c r="L70" s="148"/>
    </row>
    <row r="71" s="9" customFormat="1" ht="19.92" customHeight="1">
      <c r="B71" s="148"/>
      <c r="D71" s="149" t="s">
        <v>2483</v>
      </c>
      <c r="E71" s="150"/>
      <c r="F71" s="150"/>
      <c r="G71" s="150"/>
      <c r="H71" s="150"/>
      <c r="I71" s="151"/>
      <c r="J71" s="152">
        <f>J263</f>
        <v>0</v>
      </c>
      <c r="L71" s="148"/>
    </row>
    <row r="72" s="1" customFormat="1" ht="21.84" customHeight="1">
      <c r="B72" s="37"/>
      <c r="I72" s="121"/>
      <c r="L72" s="37"/>
    </row>
    <row r="73" s="1" customFormat="1" ht="6.96" customHeight="1">
      <c r="B73" s="52"/>
      <c r="C73" s="53"/>
      <c r="D73" s="53"/>
      <c r="E73" s="53"/>
      <c r="F73" s="53"/>
      <c r="G73" s="53"/>
      <c r="H73" s="53"/>
      <c r="I73" s="137"/>
      <c r="J73" s="53"/>
      <c r="K73" s="53"/>
      <c r="L73" s="37"/>
    </row>
    <row r="77" s="1" customFormat="1" ht="6.96" customHeight="1">
      <c r="B77" s="54"/>
      <c r="C77" s="55"/>
      <c r="D77" s="55"/>
      <c r="E77" s="55"/>
      <c r="F77" s="55"/>
      <c r="G77" s="55"/>
      <c r="H77" s="55"/>
      <c r="I77" s="138"/>
      <c r="J77" s="55"/>
      <c r="K77" s="55"/>
      <c r="L77" s="37"/>
    </row>
    <row r="78" s="1" customFormat="1" ht="24.96" customHeight="1">
      <c r="B78" s="37"/>
      <c r="C78" s="23" t="s">
        <v>139</v>
      </c>
      <c r="I78" s="121"/>
      <c r="L78" s="37"/>
    </row>
    <row r="79" s="1" customFormat="1" ht="6.96" customHeight="1">
      <c r="B79" s="37"/>
      <c r="I79" s="121"/>
      <c r="L79" s="37"/>
    </row>
    <row r="80" s="1" customFormat="1" ht="12" customHeight="1">
      <c r="B80" s="37"/>
      <c r="C80" s="31" t="s">
        <v>17</v>
      </c>
      <c r="I80" s="121"/>
      <c r="L80" s="37"/>
    </row>
    <row r="81" s="1" customFormat="1" ht="16.5" customHeight="1">
      <c r="B81" s="37"/>
      <c r="E81" s="120" t="str">
        <f>E7</f>
        <v>Semčice, dostavba kanalizace 2.etapa a intenzifikace ČOV</v>
      </c>
      <c r="F81" s="31"/>
      <c r="G81" s="31"/>
      <c r="H81" s="31"/>
      <c r="I81" s="121"/>
      <c r="L81" s="37"/>
    </row>
    <row r="82" s="1" customFormat="1" ht="12" customHeight="1">
      <c r="B82" s="37"/>
      <c r="C82" s="31" t="s">
        <v>128</v>
      </c>
      <c r="I82" s="121"/>
      <c r="L82" s="37"/>
    </row>
    <row r="83" s="1" customFormat="1" ht="16.5" customHeight="1">
      <c r="B83" s="37"/>
      <c r="E83" s="58" t="str">
        <f>E9</f>
        <v>04 - SO 04 - Vodovodní přípojka, areálový rozvod vody</v>
      </c>
      <c r="F83" s="1"/>
      <c r="G83" s="1"/>
      <c r="H83" s="1"/>
      <c r="I83" s="121"/>
      <c r="L83" s="37"/>
    </row>
    <row r="84" s="1" customFormat="1" ht="6.96" customHeight="1">
      <c r="B84" s="37"/>
      <c r="I84" s="121"/>
      <c r="L84" s="37"/>
    </row>
    <row r="85" s="1" customFormat="1" ht="12" customHeight="1">
      <c r="B85" s="37"/>
      <c r="C85" s="31" t="s">
        <v>21</v>
      </c>
      <c r="F85" s="19" t="str">
        <f>F12</f>
        <v>Obec Semčice</v>
      </c>
      <c r="I85" s="122" t="s">
        <v>23</v>
      </c>
      <c r="J85" s="60" t="str">
        <f>IF(J12="","",J12)</f>
        <v>1.2.2019</v>
      </c>
      <c r="L85" s="37"/>
    </row>
    <row r="86" s="1" customFormat="1" ht="6.96" customHeight="1">
      <c r="B86" s="37"/>
      <c r="I86" s="121"/>
      <c r="L86" s="37"/>
    </row>
    <row r="87" s="1" customFormat="1" ht="24.9" customHeight="1">
      <c r="B87" s="37"/>
      <c r="C87" s="31" t="s">
        <v>25</v>
      </c>
      <c r="F87" s="19" t="str">
        <f>E15</f>
        <v>VaK Mladá Boleslav, a.s.</v>
      </c>
      <c r="I87" s="122" t="s">
        <v>31</v>
      </c>
      <c r="J87" s="35" t="str">
        <f>E21</f>
        <v>Vodohospodářské inženýrské služby, a.s.</v>
      </c>
      <c r="L87" s="37"/>
    </row>
    <row r="88" s="1" customFormat="1" ht="13.65" customHeight="1">
      <c r="B88" s="37"/>
      <c r="C88" s="31" t="s">
        <v>29</v>
      </c>
      <c r="F88" s="19" t="str">
        <f>IF(E18="","",E18)</f>
        <v>Vyplň údaj</v>
      </c>
      <c r="I88" s="122" t="s">
        <v>34</v>
      </c>
      <c r="J88" s="35" t="str">
        <f>E24</f>
        <v>Ing.Josef Němeček</v>
      </c>
      <c r="L88" s="37"/>
    </row>
    <row r="89" s="1" customFormat="1" ht="10.32" customHeight="1">
      <c r="B89" s="37"/>
      <c r="I89" s="121"/>
      <c r="L89" s="37"/>
    </row>
    <row r="90" s="10" customFormat="1" ht="29.28" customHeight="1">
      <c r="B90" s="153"/>
      <c r="C90" s="154" t="s">
        <v>140</v>
      </c>
      <c r="D90" s="155" t="s">
        <v>57</v>
      </c>
      <c r="E90" s="155" t="s">
        <v>53</v>
      </c>
      <c r="F90" s="155" t="s">
        <v>54</v>
      </c>
      <c r="G90" s="155" t="s">
        <v>141</v>
      </c>
      <c r="H90" s="155" t="s">
        <v>142</v>
      </c>
      <c r="I90" s="156" t="s">
        <v>143</v>
      </c>
      <c r="J90" s="155" t="s">
        <v>132</v>
      </c>
      <c r="K90" s="157" t="s">
        <v>144</v>
      </c>
      <c r="L90" s="153"/>
      <c r="M90" s="75" t="s">
        <v>3</v>
      </c>
      <c r="N90" s="76" t="s">
        <v>42</v>
      </c>
      <c r="O90" s="76" t="s">
        <v>145</v>
      </c>
      <c r="P90" s="76" t="s">
        <v>146</v>
      </c>
      <c r="Q90" s="76" t="s">
        <v>147</v>
      </c>
      <c r="R90" s="76" t="s">
        <v>148</v>
      </c>
      <c r="S90" s="76" t="s">
        <v>149</v>
      </c>
      <c r="T90" s="77" t="s">
        <v>150</v>
      </c>
    </row>
    <row r="91" s="1" customFormat="1" ht="22.8" customHeight="1">
      <c r="B91" s="37"/>
      <c r="C91" s="80" t="s">
        <v>151</v>
      </c>
      <c r="I91" s="121"/>
      <c r="J91" s="158">
        <f>BK91</f>
        <v>0</v>
      </c>
      <c r="L91" s="37"/>
      <c r="M91" s="78"/>
      <c r="N91" s="63"/>
      <c r="O91" s="63"/>
      <c r="P91" s="159">
        <f>P92+P259</f>
        <v>0</v>
      </c>
      <c r="Q91" s="63"/>
      <c r="R91" s="159">
        <f>R92+R259</f>
        <v>1.6413329999999997</v>
      </c>
      <c r="S91" s="63"/>
      <c r="T91" s="160">
        <f>T92+T259</f>
        <v>3.3664000000000005</v>
      </c>
      <c r="AT91" s="19" t="s">
        <v>71</v>
      </c>
      <c r="AU91" s="19" t="s">
        <v>133</v>
      </c>
      <c r="BK91" s="161">
        <f>BK92+BK259</f>
        <v>0</v>
      </c>
    </row>
    <row r="92" s="11" customFormat="1" ht="25.92" customHeight="1">
      <c r="B92" s="162"/>
      <c r="D92" s="163" t="s">
        <v>71</v>
      </c>
      <c r="E92" s="164" t="s">
        <v>152</v>
      </c>
      <c r="F92" s="164" t="s">
        <v>892</v>
      </c>
      <c r="I92" s="165"/>
      <c r="J92" s="166">
        <f>BK92</f>
        <v>0</v>
      </c>
      <c r="L92" s="162"/>
      <c r="M92" s="167"/>
      <c r="N92" s="168"/>
      <c r="O92" s="168"/>
      <c r="P92" s="169">
        <f>P93+P167+P171+P175+P190+P236+P247+P256</f>
        <v>0</v>
      </c>
      <c r="Q92" s="168"/>
      <c r="R92" s="169">
        <f>R93+R167+R171+R175+R190+R236+R247+R256</f>
        <v>1.6409729999999998</v>
      </c>
      <c r="S92" s="168"/>
      <c r="T92" s="170">
        <f>T93+T167+T171+T175+T190+T236+T247+T256</f>
        <v>3.3664000000000005</v>
      </c>
      <c r="AR92" s="163" t="s">
        <v>80</v>
      </c>
      <c r="AT92" s="171" t="s">
        <v>71</v>
      </c>
      <c r="AU92" s="171" t="s">
        <v>72</v>
      </c>
      <c r="AY92" s="163" t="s">
        <v>154</v>
      </c>
      <c r="BK92" s="172">
        <f>BK93+BK167+BK171+BK175+BK190+BK236+BK247+BK256</f>
        <v>0</v>
      </c>
    </row>
    <row r="93" s="11" customFormat="1" ht="22.8" customHeight="1">
      <c r="B93" s="162"/>
      <c r="D93" s="163" t="s">
        <v>71</v>
      </c>
      <c r="E93" s="173" t="s">
        <v>80</v>
      </c>
      <c r="F93" s="173" t="s">
        <v>155</v>
      </c>
      <c r="I93" s="165"/>
      <c r="J93" s="174">
        <f>BK93</f>
        <v>0</v>
      </c>
      <c r="L93" s="162"/>
      <c r="M93" s="167"/>
      <c r="N93" s="168"/>
      <c r="O93" s="168"/>
      <c r="P93" s="169">
        <f>SUM(P94:P166)</f>
        <v>0</v>
      </c>
      <c r="Q93" s="168"/>
      <c r="R93" s="169">
        <f>SUM(R94:R166)</f>
        <v>0.57436700000000007</v>
      </c>
      <c r="S93" s="168"/>
      <c r="T93" s="170">
        <f>SUM(T94:T166)</f>
        <v>3.3664000000000005</v>
      </c>
      <c r="AR93" s="163" t="s">
        <v>80</v>
      </c>
      <c r="AT93" s="171" t="s">
        <v>71</v>
      </c>
      <c r="AU93" s="171" t="s">
        <v>80</v>
      </c>
      <c r="AY93" s="163" t="s">
        <v>154</v>
      </c>
      <c r="BK93" s="172">
        <f>SUM(BK94:BK166)</f>
        <v>0</v>
      </c>
    </row>
    <row r="94" s="1" customFormat="1" ht="33.75" customHeight="1">
      <c r="B94" s="175"/>
      <c r="C94" s="176" t="s">
        <v>80</v>
      </c>
      <c r="D94" s="176" t="s">
        <v>156</v>
      </c>
      <c r="E94" s="177" t="s">
        <v>2484</v>
      </c>
      <c r="F94" s="178" t="s">
        <v>2485</v>
      </c>
      <c r="G94" s="179" t="s">
        <v>206</v>
      </c>
      <c r="H94" s="180">
        <v>3.2000000000000002</v>
      </c>
      <c r="I94" s="181"/>
      <c r="J94" s="182">
        <f>ROUND(I94*H94,2)</f>
        <v>0</v>
      </c>
      <c r="K94" s="178" t="s">
        <v>3</v>
      </c>
      <c r="L94" s="37"/>
      <c r="M94" s="183" t="s">
        <v>3</v>
      </c>
      <c r="N94" s="184" t="s">
        <v>43</v>
      </c>
      <c r="O94" s="67"/>
      <c r="P94" s="185">
        <f>O94*H94</f>
        <v>0</v>
      </c>
      <c r="Q94" s="185">
        <v>0</v>
      </c>
      <c r="R94" s="185">
        <f>Q94*H94</f>
        <v>0</v>
      </c>
      <c r="S94" s="185">
        <v>0.28999999999999998</v>
      </c>
      <c r="T94" s="186">
        <f>S94*H94</f>
        <v>0.92799999999999994</v>
      </c>
      <c r="AR94" s="19" t="s">
        <v>161</v>
      </c>
      <c r="AT94" s="19" t="s">
        <v>156</v>
      </c>
      <c r="AU94" s="19" t="s">
        <v>82</v>
      </c>
      <c r="AY94" s="19" t="s">
        <v>154</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161</v>
      </c>
      <c r="BM94" s="19" t="s">
        <v>2486</v>
      </c>
    </row>
    <row r="95" s="1" customFormat="1">
      <c r="B95" s="37"/>
      <c r="D95" s="188" t="s">
        <v>163</v>
      </c>
      <c r="F95" s="189" t="s">
        <v>2227</v>
      </c>
      <c r="I95" s="121"/>
      <c r="L95" s="37"/>
      <c r="M95" s="190"/>
      <c r="N95" s="67"/>
      <c r="O95" s="67"/>
      <c r="P95" s="67"/>
      <c r="Q95" s="67"/>
      <c r="R95" s="67"/>
      <c r="S95" s="67"/>
      <c r="T95" s="68"/>
      <c r="AT95" s="19" t="s">
        <v>163</v>
      </c>
      <c r="AU95" s="19" t="s">
        <v>82</v>
      </c>
    </row>
    <row r="96" s="14" customFormat="1">
      <c r="B96" s="217"/>
      <c r="D96" s="188" t="s">
        <v>165</v>
      </c>
      <c r="E96" s="218" t="s">
        <v>3</v>
      </c>
      <c r="F96" s="219" t="s">
        <v>2487</v>
      </c>
      <c r="H96" s="218" t="s">
        <v>3</v>
      </c>
      <c r="I96" s="220"/>
      <c r="L96" s="217"/>
      <c r="M96" s="221"/>
      <c r="N96" s="222"/>
      <c r="O96" s="222"/>
      <c r="P96" s="222"/>
      <c r="Q96" s="222"/>
      <c r="R96" s="222"/>
      <c r="S96" s="222"/>
      <c r="T96" s="223"/>
      <c r="AT96" s="218" t="s">
        <v>165</v>
      </c>
      <c r="AU96" s="218" t="s">
        <v>82</v>
      </c>
      <c r="AV96" s="14" t="s">
        <v>80</v>
      </c>
      <c r="AW96" s="14" t="s">
        <v>33</v>
      </c>
      <c r="AX96" s="14" t="s">
        <v>72</v>
      </c>
      <c r="AY96" s="218" t="s">
        <v>154</v>
      </c>
    </row>
    <row r="97" s="12" customFormat="1">
      <c r="B97" s="191"/>
      <c r="D97" s="188" t="s">
        <v>165</v>
      </c>
      <c r="E97" s="198" t="s">
        <v>3</v>
      </c>
      <c r="F97" s="192" t="s">
        <v>2488</v>
      </c>
      <c r="H97" s="193">
        <v>3.2000000000000002</v>
      </c>
      <c r="I97" s="194"/>
      <c r="L97" s="191"/>
      <c r="M97" s="195"/>
      <c r="N97" s="196"/>
      <c r="O97" s="196"/>
      <c r="P97" s="196"/>
      <c r="Q97" s="196"/>
      <c r="R97" s="196"/>
      <c r="S97" s="196"/>
      <c r="T97" s="197"/>
      <c r="AT97" s="198" t="s">
        <v>165</v>
      </c>
      <c r="AU97" s="198" t="s">
        <v>82</v>
      </c>
      <c r="AV97" s="12" t="s">
        <v>82</v>
      </c>
      <c r="AW97" s="12" t="s">
        <v>33</v>
      </c>
      <c r="AX97" s="12" t="s">
        <v>72</v>
      </c>
      <c r="AY97" s="198" t="s">
        <v>154</v>
      </c>
    </row>
    <row r="98" s="13" customFormat="1">
      <c r="B98" s="199"/>
      <c r="D98" s="188" t="s">
        <v>165</v>
      </c>
      <c r="E98" s="200" t="s">
        <v>3</v>
      </c>
      <c r="F98" s="201" t="s">
        <v>179</v>
      </c>
      <c r="H98" s="202">
        <v>3.2000000000000002</v>
      </c>
      <c r="I98" s="203"/>
      <c r="L98" s="199"/>
      <c r="M98" s="204"/>
      <c r="N98" s="205"/>
      <c r="O98" s="205"/>
      <c r="P98" s="205"/>
      <c r="Q98" s="205"/>
      <c r="R98" s="205"/>
      <c r="S98" s="205"/>
      <c r="T98" s="206"/>
      <c r="AT98" s="200" t="s">
        <v>165</v>
      </c>
      <c r="AU98" s="200" t="s">
        <v>82</v>
      </c>
      <c r="AV98" s="13" t="s">
        <v>161</v>
      </c>
      <c r="AW98" s="13" t="s">
        <v>33</v>
      </c>
      <c r="AX98" s="13" t="s">
        <v>80</v>
      </c>
      <c r="AY98" s="200" t="s">
        <v>154</v>
      </c>
    </row>
    <row r="99" s="12" customFormat="1">
      <c r="B99" s="191"/>
      <c r="D99" s="188" t="s">
        <v>165</v>
      </c>
      <c r="E99" s="198" t="s">
        <v>2478</v>
      </c>
      <c r="F99" s="192" t="s">
        <v>2489</v>
      </c>
      <c r="H99" s="193">
        <v>4</v>
      </c>
      <c r="I99" s="194"/>
      <c r="L99" s="191"/>
      <c r="M99" s="195"/>
      <c r="N99" s="196"/>
      <c r="O99" s="196"/>
      <c r="P99" s="196"/>
      <c r="Q99" s="196"/>
      <c r="R99" s="196"/>
      <c r="S99" s="196"/>
      <c r="T99" s="197"/>
      <c r="AT99" s="198" t="s">
        <v>165</v>
      </c>
      <c r="AU99" s="198" t="s">
        <v>82</v>
      </c>
      <c r="AV99" s="12" t="s">
        <v>82</v>
      </c>
      <c r="AW99" s="12" t="s">
        <v>33</v>
      </c>
      <c r="AX99" s="12" t="s">
        <v>72</v>
      </c>
      <c r="AY99" s="198" t="s">
        <v>154</v>
      </c>
    </row>
    <row r="100" s="1" customFormat="1" ht="33.75" customHeight="1">
      <c r="B100" s="175"/>
      <c r="C100" s="176" t="s">
        <v>82</v>
      </c>
      <c r="D100" s="176" t="s">
        <v>156</v>
      </c>
      <c r="E100" s="177" t="s">
        <v>2490</v>
      </c>
      <c r="F100" s="178" t="s">
        <v>2491</v>
      </c>
      <c r="G100" s="179" t="s">
        <v>206</v>
      </c>
      <c r="H100" s="180">
        <v>3.2000000000000002</v>
      </c>
      <c r="I100" s="181"/>
      <c r="J100" s="182">
        <f>ROUND(I100*H100,2)</f>
        <v>0</v>
      </c>
      <c r="K100" s="178" t="s">
        <v>160</v>
      </c>
      <c r="L100" s="37"/>
      <c r="M100" s="183" t="s">
        <v>3</v>
      </c>
      <c r="N100" s="184" t="s">
        <v>43</v>
      </c>
      <c r="O100" s="67"/>
      <c r="P100" s="185">
        <f>O100*H100</f>
        <v>0</v>
      </c>
      <c r="Q100" s="185">
        <v>0</v>
      </c>
      <c r="R100" s="185">
        <f>Q100*H100</f>
        <v>0</v>
      </c>
      <c r="S100" s="185">
        <v>0.44</v>
      </c>
      <c r="T100" s="186">
        <f>S100*H100</f>
        <v>1.4080000000000001</v>
      </c>
      <c r="AR100" s="19" t="s">
        <v>161</v>
      </c>
      <c r="AT100" s="19" t="s">
        <v>156</v>
      </c>
      <c r="AU100" s="19" t="s">
        <v>82</v>
      </c>
      <c r="AY100" s="19" t="s">
        <v>154</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161</v>
      </c>
      <c r="BM100" s="19" t="s">
        <v>2492</v>
      </c>
    </row>
    <row r="101" s="1" customFormat="1">
      <c r="B101" s="37"/>
      <c r="D101" s="188" t="s">
        <v>163</v>
      </c>
      <c r="F101" s="189" t="s">
        <v>2227</v>
      </c>
      <c r="I101" s="121"/>
      <c r="L101" s="37"/>
      <c r="M101" s="190"/>
      <c r="N101" s="67"/>
      <c r="O101" s="67"/>
      <c r="P101" s="67"/>
      <c r="Q101" s="67"/>
      <c r="R101" s="67"/>
      <c r="S101" s="67"/>
      <c r="T101" s="68"/>
      <c r="AT101" s="19" t="s">
        <v>163</v>
      </c>
      <c r="AU101" s="19" t="s">
        <v>82</v>
      </c>
    </row>
    <row r="102" s="14" customFormat="1">
      <c r="B102" s="217"/>
      <c r="D102" s="188" t="s">
        <v>165</v>
      </c>
      <c r="E102" s="218" t="s">
        <v>3</v>
      </c>
      <c r="F102" s="219" t="s">
        <v>2493</v>
      </c>
      <c r="H102" s="218" t="s">
        <v>3</v>
      </c>
      <c r="I102" s="220"/>
      <c r="L102" s="217"/>
      <c r="M102" s="221"/>
      <c r="N102" s="222"/>
      <c r="O102" s="222"/>
      <c r="P102" s="222"/>
      <c r="Q102" s="222"/>
      <c r="R102" s="222"/>
      <c r="S102" s="222"/>
      <c r="T102" s="223"/>
      <c r="AT102" s="218" t="s">
        <v>165</v>
      </c>
      <c r="AU102" s="218" t="s">
        <v>82</v>
      </c>
      <c r="AV102" s="14" t="s">
        <v>80</v>
      </c>
      <c r="AW102" s="14" t="s">
        <v>33</v>
      </c>
      <c r="AX102" s="14" t="s">
        <v>72</v>
      </c>
      <c r="AY102" s="218" t="s">
        <v>154</v>
      </c>
    </row>
    <row r="103" s="12" customFormat="1">
      <c r="B103" s="191"/>
      <c r="D103" s="188" t="s">
        <v>165</v>
      </c>
      <c r="E103" s="198" t="s">
        <v>3</v>
      </c>
      <c r="F103" s="192" t="s">
        <v>2494</v>
      </c>
      <c r="H103" s="193">
        <v>3.2000000000000002</v>
      </c>
      <c r="I103" s="194"/>
      <c r="L103" s="191"/>
      <c r="M103" s="195"/>
      <c r="N103" s="196"/>
      <c r="O103" s="196"/>
      <c r="P103" s="196"/>
      <c r="Q103" s="196"/>
      <c r="R103" s="196"/>
      <c r="S103" s="196"/>
      <c r="T103" s="197"/>
      <c r="AT103" s="198" t="s">
        <v>165</v>
      </c>
      <c r="AU103" s="198" t="s">
        <v>82</v>
      </c>
      <c r="AV103" s="12" t="s">
        <v>82</v>
      </c>
      <c r="AW103" s="12" t="s">
        <v>33</v>
      </c>
      <c r="AX103" s="12" t="s">
        <v>80</v>
      </c>
      <c r="AY103" s="198" t="s">
        <v>154</v>
      </c>
    </row>
    <row r="104" s="1" customFormat="1" ht="22.5" customHeight="1">
      <c r="B104" s="175"/>
      <c r="C104" s="176" t="s">
        <v>172</v>
      </c>
      <c r="D104" s="176" t="s">
        <v>156</v>
      </c>
      <c r="E104" s="177" t="s">
        <v>2495</v>
      </c>
      <c r="F104" s="178" t="s">
        <v>2496</v>
      </c>
      <c r="G104" s="179" t="s">
        <v>206</v>
      </c>
      <c r="H104" s="180">
        <v>3.2000000000000002</v>
      </c>
      <c r="I104" s="181"/>
      <c r="J104" s="182">
        <f>ROUND(I104*H104,2)</f>
        <v>0</v>
      </c>
      <c r="K104" s="178" t="s">
        <v>160</v>
      </c>
      <c r="L104" s="37"/>
      <c r="M104" s="183" t="s">
        <v>3</v>
      </c>
      <c r="N104" s="184" t="s">
        <v>43</v>
      </c>
      <c r="O104" s="67"/>
      <c r="P104" s="185">
        <f>O104*H104</f>
        <v>0</v>
      </c>
      <c r="Q104" s="185">
        <v>0</v>
      </c>
      <c r="R104" s="185">
        <f>Q104*H104</f>
        <v>0</v>
      </c>
      <c r="S104" s="185">
        <v>0.098000000000000004</v>
      </c>
      <c r="T104" s="186">
        <f>S104*H104</f>
        <v>0.31360000000000005</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2497</v>
      </c>
    </row>
    <row r="105" s="1" customFormat="1">
      <c r="B105" s="37"/>
      <c r="D105" s="188" t="s">
        <v>163</v>
      </c>
      <c r="F105" s="189" t="s">
        <v>2227</v>
      </c>
      <c r="I105" s="121"/>
      <c r="L105" s="37"/>
      <c r="M105" s="190"/>
      <c r="N105" s="67"/>
      <c r="O105" s="67"/>
      <c r="P105" s="67"/>
      <c r="Q105" s="67"/>
      <c r="R105" s="67"/>
      <c r="S105" s="67"/>
      <c r="T105" s="68"/>
      <c r="AT105" s="19" t="s">
        <v>163</v>
      </c>
      <c r="AU105" s="19" t="s">
        <v>82</v>
      </c>
    </row>
    <row r="106" s="12" customFormat="1">
      <c r="B106" s="191"/>
      <c r="D106" s="188" t="s">
        <v>165</v>
      </c>
      <c r="E106" s="198" t="s">
        <v>3</v>
      </c>
      <c r="F106" s="192" t="s">
        <v>2498</v>
      </c>
      <c r="H106" s="193">
        <v>3.2000000000000002</v>
      </c>
      <c r="I106" s="194"/>
      <c r="L106" s="191"/>
      <c r="M106" s="195"/>
      <c r="N106" s="196"/>
      <c r="O106" s="196"/>
      <c r="P106" s="196"/>
      <c r="Q106" s="196"/>
      <c r="R106" s="196"/>
      <c r="S106" s="196"/>
      <c r="T106" s="197"/>
      <c r="AT106" s="198" t="s">
        <v>165</v>
      </c>
      <c r="AU106" s="198" t="s">
        <v>82</v>
      </c>
      <c r="AV106" s="12" t="s">
        <v>82</v>
      </c>
      <c r="AW106" s="12" t="s">
        <v>33</v>
      </c>
      <c r="AX106" s="12" t="s">
        <v>72</v>
      </c>
      <c r="AY106" s="198" t="s">
        <v>154</v>
      </c>
    </row>
    <row r="107" s="13" customFormat="1">
      <c r="B107" s="199"/>
      <c r="D107" s="188" t="s">
        <v>165</v>
      </c>
      <c r="E107" s="200" t="s">
        <v>3</v>
      </c>
      <c r="F107" s="201" t="s">
        <v>179</v>
      </c>
      <c r="H107" s="202">
        <v>3.2000000000000002</v>
      </c>
      <c r="I107" s="203"/>
      <c r="L107" s="199"/>
      <c r="M107" s="204"/>
      <c r="N107" s="205"/>
      <c r="O107" s="205"/>
      <c r="P107" s="205"/>
      <c r="Q107" s="205"/>
      <c r="R107" s="205"/>
      <c r="S107" s="205"/>
      <c r="T107" s="206"/>
      <c r="AT107" s="200" t="s">
        <v>165</v>
      </c>
      <c r="AU107" s="200" t="s">
        <v>82</v>
      </c>
      <c r="AV107" s="13" t="s">
        <v>161</v>
      </c>
      <c r="AW107" s="13" t="s">
        <v>33</v>
      </c>
      <c r="AX107" s="13" t="s">
        <v>80</v>
      </c>
      <c r="AY107" s="200" t="s">
        <v>154</v>
      </c>
    </row>
    <row r="108" s="1" customFormat="1" ht="22.5" customHeight="1">
      <c r="B108" s="175"/>
      <c r="C108" s="176" t="s">
        <v>161</v>
      </c>
      <c r="D108" s="176" t="s">
        <v>156</v>
      </c>
      <c r="E108" s="177" t="s">
        <v>2499</v>
      </c>
      <c r="F108" s="178" t="s">
        <v>2500</v>
      </c>
      <c r="G108" s="179" t="s">
        <v>206</v>
      </c>
      <c r="H108" s="180">
        <v>5.5999999999999996</v>
      </c>
      <c r="I108" s="181"/>
      <c r="J108" s="182">
        <f>ROUND(I108*H108,2)</f>
        <v>0</v>
      </c>
      <c r="K108" s="178" t="s">
        <v>160</v>
      </c>
      <c r="L108" s="37"/>
      <c r="M108" s="183" t="s">
        <v>3</v>
      </c>
      <c r="N108" s="184" t="s">
        <v>43</v>
      </c>
      <c r="O108" s="67"/>
      <c r="P108" s="185">
        <f>O108*H108</f>
        <v>0</v>
      </c>
      <c r="Q108" s="185">
        <v>6.9999999999999994E-05</v>
      </c>
      <c r="R108" s="185">
        <f>Q108*H108</f>
        <v>0.00039199999999999993</v>
      </c>
      <c r="S108" s="185">
        <v>0.128</v>
      </c>
      <c r="T108" s="186">
        <f>S108*H108</f>
        <v>0.71679999999999999</v>
      </c>
      <c r="AR108" s="19" t="s">
        <v>161</v>
      </c>
      <c r="AT108" s="19" t="s">
        <v>156</v>
      </c>
      <c r="AU108" s="19" t="s">
        <v>82</v>
      </c>
      <c r="AY108" s="19" t="s">
        <v>154</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161</v>
      </c>
      <c r="BM108" s="19" t="s">
        <v>2501</v>
      </c>
    </row>
    <row r="109" s="1" customFormat="1">
      <c r="B109" s="37"/>
      <c r="D109" s="188" t="s">
        <v>163</v>
      </c>
      <c r="F109" s="189" t="s">
        <v>2502</v>
      </c>
      <c r="I109" s="121"/>
      <c r="L109" s="37"/>
      <c r="M109" s="190"/>
      <c r="N109" s="67"/>
      <c r="O109" s="67"/>
      <c r="P109" s="67"/>
      <c r="Q109" s="67"/>
      <c r="R109" s="67"/>
      <c r="S109" s="67"/>
      <c r="T109" s="68"/>
      <c r="AT109" s="19" t="s">
        <v>163</v>
      </c>
      <c r="AU109" s="19" t="s">
        <v>82</v>
      </c>
    </row>
    <row r="110" s="12" customFormat="1">
      <c r="B110" s="191"/>
      <c r="D110" s="188" t="s">
        <v>165</v>
      </c>
      <c r="E110" s="198" t="s">
        <v>3</v>
      </c>
      <c r="F110" s="192" t="s">
        <v>2503</v>
      </c>
      <c r="H110" s="193">
        <v>5.5999999999999996</v>
      </c>
      <c r="I110" s="194"/>
      <c r="L110" s="191"/>
      <c r="M110" s="195"/>
      <c r="N110" s="196"/>
      <c r="O110" s="196"/>
      <c r="P110" s="196"/>
      <c r="Q110" s="196"/>
      <c r="R110" s="196"/>
      <c r="S110" s="196"/>
      <c r="T110" s="197"/>
      <c r="AT110" s="198" t="s">
        <v>165</v>
      </c>
      <c r="AU110" s="198" t="s">
        <v>82</v>
      </c>
      <c r="AV110" s="12" t="s">
        <v>82</v>
      </c>
      <c r="AW110" s="12" t="s">
        <v>33</v>
      </c>
      <c r="AX110" s="12" t="s">
        <v>80</v>
      </c>
      <c r="AY110" s="198" t="s">
        <v>154</v>
      </c>
    </row>
    <row r="111" s="1" customFormat="1" ht="33.75" customHeight="1">
      <c r="B111" s="175"/>
      <c r="C111" s="176" t="s">
        <v>188</v>
      </c>
      <c r="D111" s="176" t="s">
        <v>156</v>
      </c>
      <c r="E111" s="177" t="s">
        <v>2504</v>
      </c>
      <c r="F111" s="178" t="s">
        <v>2505</v>
      </c>
      <c r="G111" s="179" t="s">
        <v>253</v>
      </c>
      <c r="H111" s="180">
        <v>9.5999999999999996</v>
      </c>
      <c r="I111" s="181"/>
      <c r="J111" s="182">
        <f>ROUND(I111*H111,2)</f>
        <v>0</v>
      </c>
      <c r="K111" s="178" t="s">
        <v>160</v>
      </c>
      <c r="L111" s="37"/>
      <c r="M111" s="183" t="s">
        <v>3</v>
      </c>
      <c r="N111" s="184" t="s">
        <v>43</v>
      </c>
      <c r="O111" s="67"/>
      <c r="P111" s="185">
        <f>O111*H111</f>
        <v>0</v>
      </c>
      <c r="Q111" s="185">
        <v>0.036900000000000002</v>
      </c>
      <c r="R111" s="185">
        <f>Q111*H111</f>
        <v>0.35424</v>
      </c>
      <c r="S111" s="185">
        <v>0</v>
      </c>
      <c r="T111" s="186">
        <f>S111*H111</f>
        <v>0</v>
      </c>
      <c r="AR111" s="19" t="s">
        <v>161</v>
      </c>
      <c r="AT111" s="19" t="s">
        <v>156</v>
      </c>
      <c r="AU111" s="19" t="s">
        <v>82</v>
      </c>
      <c r="AY111" s="19" t="s">
        <v>154</v>
      </c>
      <c r="BE111" s="187">
        <f>IF(N111="základní",J111,0)</f>
        <v>0</v>
      </c>
      <c r="BF111" s="187">
        <f>IF(N111="snížená",J111,0)</f>
        <v>0</v>
      </c>
      <c r="BG111" s="187">
        <f>IF(N111="zákl. přenesená",J111,0)</f>
        <v>0</v>
      </c>
      <c r="BH111" s="187">
        <f>IF(N111="sníž. přenesená",J111,0)</f>
        <v>0</v>
      </c>
      <c r="BI111" s="187">
        <f>IF(N111="nulová",J111,0)</f>
        <v>0</v>
      </c>
      <c r="BJ111" s="19" t="s">
        <v>80</v>
      </c>
      <c r="BK111" s="187">
        <f>ROUND(I111*H111,2)</f>
        <v>0</v>
      </c>
      <c r="BL111" s="19" t="s">
        <v>161</v>
      </c>
      <c r="BM111" s="19" t="s">
        <v>2506</v>
      </c>
    </row>
    <row r="112" s="1" customFormat="1">
      <c r="B112" s="37"/>
      <c r="D112" s="188" t="s">
        <v>163</v>
      </c>
      <c r="F112" s="189" t="s">
        <v>2507</v>
      </c>
      <c r="I112" s="121"/>
      <c r="L112" s="37"/>
      <c r="M112" s="190"/>
      <c r="N112" s="67"/>
      <c r="O112" s="67"/>
      <c r="P112" s="67"/>
      <c r="Q112" s="67"/>
      <c r="R112" s="67"/>
      <c r="S112" s="67"/>
      <c r="T112" s="68"/>
      <c r="AT112" s="19" t="s">
        <v>163</v>
      </c>
      <c r="AU112" s="19" t="s">
        <v>82</v>
      </c>
    </row>
    <row r="113" s="12" customFormat="1">
      <c r="B113" s="191"/>
      <c r="D113" s="188" t="s">
        <v>165</v>
      </c>
      <c r="E113" s="198" t="s">
        <v>3</v>
      </c>
      <c r="F113" s="192" t="s">
        <v>2508</v>
      </c>
      <c r="H113" s="193">
        <v>4.7999999999999998</v>
      </c>
      <c r="I113" s="194"/>
      <c r="L113" s="191"/>
      <c r="M113" s="195"/>
      <c r="N113" s="196"/>
      <c r="O113" s="196"/>
      <c r="P113" s="196"/>
      <c r="Q113" s="196"/>
      <c r="R113" s="196"/>
      <c r="S113" s="196"/>
      <c r="T113" s="197"/>
      <c r="AT113" s="198" t="s">
        <v>165</v>
      </c>
      <c r="AU113" s="198" t="s">
        <v>82</v>
      </c>
      <c r="AV113" s="12" t="s">
        <v>82</v>
      </c>
      <c r="AW113" s="12" t="s">
        <v>33</v>
      </c>
      <c r="AX113" s="12" t="s">
        <v>72</v>
      </c>
      <c r="AY113" s="198" t="s">
        <v>154</v>
      </c>
    </row>
    <row r="114" s="12" customFormat="1">
      <c r="B114" s="191"/>
      <c r="D114" s="188" t="s">
        <v>165</v>
      </c>
      <c r="E114" s="198" t="s">
        <v>3</v>
      </c>
      <c r="F114" s="192" t="s">
        <v>2509</v>
      </c>
      <c r="H114" s="193">
        <v>4.7999999999999998</v>
      </c>
      <c r="I114" s="194"/>
      <c r="L114" s="191"/>
      <c r="M114" s="195"/>
      <c r="N114" s="196"/>
      <c r="O114" s="196"/>
      <c r="P114" s="196"/>
      <c r="Q114" s="196"/>
      <c r="R114" s="196"/>
      <c r="S114" s="196"/>
      <c r="T114" s="197"/>
      <c r="AT114" s="198" t="s">
        <v>165</v>
      </c>
      <c r="AU114" s="198" t="s">
        <v>82</v>
      </c>
      <c r="AV114" s="12" t="s">
        <v>82</v>
      </c>
      <c r="AW114" s="12" t="s">
        <v>33</v>
      </c>
      <c r="AX114" s="12" t="s">
        <v>72</v>
      </c>
      <c r="AY114" s="198" t="s">
        <v>154</v>
      </c>
    </row>
    <row r="115" s="13" customFormat="1">
      <c r="B115" s="199"/>
      <c r="D115" s="188" t="s">
        <v>165</v>
      </c>
      <c r="E115" s="200" t="s">
        <v>3</v>
      </c>
      <c r="F115" s="201" t="s">
        <v>179</v>
      </c>
      <c r="H115" s="202">
        <v>9.5999999999999996</v>
      </c>
      <c r="I115" s="203"/>
      <c r="L115" s="199"/>
      <c r="M115" s="204"/>
      <c r="N115" s="205"/>
      <c r="O115" s="205"/>
      <c r="P115" s="205"/>
      <c r="Q115" s="205"/>
      <c r="R115" s="205"/>
      <c r="S115" s="205"/>
      <c r="T115" s="206"/>
      <c r="AT115" s="200" t="s">
        <v>165</v>
      </c>
      <c r="AU115" s="200" t="s">
        <v>82</v>
      </c>
      <c r="AV115" s="13" t="s">
        <v>161</v>
      </c>
      <c r="AW115" s="13" t="s">
        <v>33</v>
      </c>
      <c r="AX115" s="13" t="s">
        <v>80</v>
      </c>
      <c r="AY115" s="200" t="s">
        <v>154</v>
      </c>
    </row>
    <row r="116" s="1" customFormat="1" ht="22.5" customHeight="1">
      <c r="B116" s="175"/>
      <c r="C116" s="176" t="s">
        <v>193</v>
      </c>
      <c r="D116" s="176" t="s">
        <v>156</v>
      </c>
      <c r="E116" s="177" t="s">
        <v>173</v>
      </c>
      <c r="F116" s="178" t="s">
        <v>174</v>
      </c>
      <c r="G116" s="179" t="s">
        <v>123</v>
      </c>
      <c r="H116" s="180">
        <v>25.649999999999999</v>
      </c>
      <c r="I116" s="181"/>
      <c r="J116" s="182">
        <f>ROUND(I116*H116,2)</f>
        <v>0</v>
      </c>
      <c r="K116" s="178" t="s">
        <v>160</v>
      </c>
      <c r="L116" s="37"/>
      <c r="M116" s="183" t="s">
        <v>3</v>
      </c>
      <c r="N116" s="184" t="s">
        <v>43</v>
      </c>
      <c r="O116" s="67"/>
      <c r="P116" s="185">
        <f>O116*H116</f>
        <v>0</v>
      </c>
      <c r="Q116" s="185">
        <v>0</v>
      </c>
      <c r="R116" s="185">
        <f>Q116*H116</f>
        <v>0</v>
      </c>
      <c r="S116" s="185">
        <v>0</v>
      </c>
      <c r="T116" s="186">
        <f>S116*H116</f>
        <v>0</v>
      </c>
      <c r="AR116" s="19" t="s">
        <v>161</v>
      </c>
      <c r="AT116" s="19" t="s">
        <v>156</v>
      </c>
      <c r="AU116" s="19" t="s">
        <v>82</v>
      </c>
      <c r="AY116" s="19" t="s">
        <v>154</v>
      </c>
      <c r="BE116" s="187">
        <f>IF(N116="základní",J116,0)</f>
        <v>0</v>
      </c>
      <c r="BF116" s="187">
        <f>IF(N116="snížená",J116,0)</f>
        <v>0</v>
      </c>
      <c r="BG116" s="187">
        <f>IF(N116="zákl. přenesená",J116,0)</f>
        <v>0</v>
      </c>
      <c r="BH116" s="187">
        <f>IF(N116="sníž. přenesená",J116,0)</f>
        <v>0</v>
      </c>
      <c r="BI116" s="187">
        <f>IF(N116="nulová",J116,0)</f>
        <v>0</v>
      </c>
      <c r="BJ116" s="19" t="s">
        <v>80</v>
      </c>
      <c r="BK116" s="187">
        <f>ROUND(I116*H116,2)</f>
        <v>0</v>
      </c>
      <c r="BL116" s="19" t="s">
        <v>161</v>
      </c>
      <c r="BM116" s="19" t="s">
        <v>2510</v>
      </c>
    </row>
    <row r="117" s="1" customFormat="1">
      <c r="B117" s="37"/>
      <c r="D117" s="188" t="s">
        <v>163</v>
      </c>
      <c r="F117" s="189" t="s">
        <v>176</v>
      </c>
      <c r="I117" s="121"/>
      <c r="L117" s="37"/>
      <c r="M117" s="190"/>
      <c r="N117" s="67"/>
      <c r="O117" s="67"/>
      <c r="P117" s="67"/>
      <c r="Q117" s="67"/>
      <c r="R117" s="67"/>
      <c r="S117" s="67"/>
      <c r="T117" s="68"/>
      <c r="AT117" s="19" t="s">
        <v>163</v>
      </c>
      <c r="AU117" s="19" t="s">
        <v>82</v>
      </c>
    </row>
    <row r="118" s="12" customFormat="1">
      <c r="B118" s="191"/>
      <c r="D118" s="188" t="s">
        <v>165</v>
      </c>
      <c r="E118" s="198" t="s">
        <v>3</v>
      </c>
      <c r="F118" s="192" t="s">
        <v>2511</v>
      </c>
      <c r="H118" s="193">
        <v>25.649999999999999</v>
      </c>
      <c r="I118" s="194"/>
      <c r="L118" s="191"/>
      <c r="M118" s="195"/>
      <c r="N118" s="196"/>
      <c r="O118" s="196"/>
      <c r="P118" s="196"/>
      <c r="Q118" s="196"/>
      <c r="R118" s="196"/>
      <c r="S118" s="196"/>
      <c r="T118" s="197"/>
      <c r="AT118" s="198" t="s">
        <v>165</v>
      </c>
      <c r="AU118" s="198" t="s">
        <v>82</v>
      </c>
      <c r="AV118" s="12" t="s">
        <v>82</v>
      </c>
      <c r="AW118" s="12" t="s">
        <v>33</v>
      </c>
      <c r="AX118" s="12" t="s">
        <v>80</v>
      </c>
      <c r="AY118" s="198" t="s">
        <v>154</v>
      </c>
    </row>
    <row r="119" s="1" customFormat="1" ht="22.5" customHeight="1">
      <c r="B119" s="175"/>
      <c r="C119" s="176" t="s">
        <v>198</v>
      </c>
      <c r="D119" s="176" t="s">
        <v>156</v>
      </c>
      <c r="E119" s="177" t="s">
        <v>2512</v>
      </c>
      <c r="F119" s="178" t="s">
        <v>2513</v>
      </c>
      <c r="G119" s="179" t="s">
        <v>123</v>
      </c>
      <c r="H119" s="180">
        <v>24.48</v>
      </c>
      <c r="I119" s="181"/>
      <c r="J119" s="182">
        <f>ROUND(I119*H119,2)</f>
        <v>0</v>
      </c>
      <c r="K119" s="178" t="s">
        <v>160</v>
      </c>
      <c r="L119" s="37"/>
      <c r="M119" s="183" t="s">
        <v>3</v>
      </c>
      <c r="N119" s="184" t="s">
        <v>43</v>
      </c>
      <c r="O119" s="67"/>
      <c r="P119" s="185">
        <f>O119*H119</f>
        <v>0</v>
      </c>
      <c r="Q119" s="185">
        <v>0</v>
      </c>
      <c r="R119" s="185">
        <f>Q119*H119</f>
        <v>0</v>
      </c>
      <c r="S119" s="185">
        <v>0</v>
      </c>
      <c r="T119" s="186">
        <f>S119*H119</f>
        <v>0</v>
      </c>
      <c r="AR119" s="19" t="s">
        <v>161</v>
      </c>
      <c r="AT119" s="19" t="s">
        <v>156</v>
      </c>
      <c r="AU119" s="19" t="s">
        <v>82</v>
      </c>
      <c r="AY119" s="19" t="s">
        <v>154</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161</v>
      </c>
      <c r="BM119" s="19" t="s">
        <v>2514</v>
      </c>
    </row>
    <row r="120" s="1" customFormat="1">
      <c r="B120" s="37"/>
      <c r="D120" s="188" t="s">
        <v>163</v>
      </c>
      <c r="F120" s="189" t="s">
        <v>2515</v>
      </c>
      <c r="I120" s="121"/>
      <c r="L120" s="37"/>
      <c r="M120" s="190"/>
      <c r="N120" s="67"/>
      <c r="O120" s="67"/>
      <c r="P120" s="67"/>
      <c r="Q120" s="67"/>
      <c r="R120" s="67"/>
      <c r="S120" s="67"/>
      <c r="T120" s="68"/>
      <c r="AT120" s="19" t="s">
        <v>163</v>
      </c>
      <c r="AU120" s="19" t="s">
        <v>82</v>
      </c>
    </row>
    <row r="121" s="12" customFormat="1">
      <c r="B121" s="191"/>
      <c r="D121" s="188" t="s">
        <v>165</v>
      </c>
      <c r="E121" s="198" t="s">
        <v>3</v>
      </c>
      <c r="F121" s="192" t="s">
        <v>2516</v>
      </c>
      <c r="H121" s="193">
        <v>24.48</v>
      </c>
      <c r="I121" s="194"/>
      <c r="L121" s="191"/>
      <c r="M121" s="195"/>
      <c r="N121" s="196"/>
      <c r="O121" s="196"/>
      <c r="P121" s="196"/>
      <c r="Q121" s="196"/>
      <c r="R121" s="196"/>
      <c r="S121" s="196"/>
      <c r="T121" s="197"/>
      <c r="AT121" s="198" t="s">
        <v>165</v>
      </c>
      <c r="AU121" s="198" t="s">
        <v>82</v>
      </c>
      <c r="AV121" s="12" t="s">
        <v>82</v>
      </c>
      <c r="AW121" s="12" t="s">
        <v>33</v>
      </c>
      <c r="AX121" s="12" t="s">
        <v>80</v>
      </c>
      <c r="AY121" s="198" t="s">
        <v>154</v>
      </c>
    </row>
    <row r="122" s="1" customFormat="1" ht="22.5" customHeight="1">
      <c r="B122" s="175"/>
      <c r="C122" s="176" t="s">
        <v>203</v>
      </c>
      <c r="D122" s="176" t="s">
        <v>156</v>
      </c>
      <c r="E122" s="177" t="s">
        <v>2517</v>
      </c>
      <c r="F122" s="178" t="s">
        <v>2518</v>
      </c>
      <c r="G122" s="179" t="s">
        <v>123</v>
      </c>
      <c r="H122" s="180">
        <v>57.936</v>
      </c>
      <c r="I122" s="181"/>
      <c r="J122" s="182">
        <f>ROUND(I122*H122,2)</f>
        <v>0</v>
      </c>
      <c r="K122" s="178" t="s">
        <v>160</v>
      </c>
      <c r="L122" s="37"/>
      <c r="M122" s="183" t="s">
        <v>3</v>
      </c>
      <c r="N122" s="184" t="s">
        <v>43</v>
      </c>
      <c r="O122" s="67"/>
      <c r="P122" s="185">
        <f>O122*H122</f>
        <v>0</v>
      </c>
      <c r="Q122" s="185">
        <v>0</v>
      </c>
      <c r="R122" s="185">
        <f>Q122*H122</f>
        <v>0</v>
      </c>
      <c r="S122" s="185">
        <v>0</v>
      </c>
      <c r="T122" s="186">
        <f>S122*H122</f>
        <v>0</v>
      </c>
      <c r="AR122" s="19" t="s">
        <v>161</v>
      </c>
      <c r="AT122" s="19" t="s">
        <v>156</v>
      </c>
      <c r="AU122" s="19" t="s">
        <v>82</v>
      </c>
      <c r="AY122" s="19" t="s">
        <v>154</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161</v>
      </c>
      <c r="BM122" s="19" t="s">
        <v>2519</v>
      </c>
    </row>
    <row r="123" s="1" customFormat="1">
      <c r="B123" s="37"/>
      <c r="D123" s="188" t="s">
        <v>163</v>
      </c>
      <c r="F123" s="189" t="s">
        <v>401</v>
      </c>
      <c r="I123" s="121"/>
      <c r="L123" s="37"/>
      <c r="M123" s="190"/>
      <c r="N123" s="67"/>
      <c r="O123" s="67"/>
      <c r="P123" s="67"/>
      <c r="Q123" s="67"/>
      <c r="R123" s="67"/>
      <c r="S123" s="67"/>
      <c r="T123" s="68"/>
      <c r="AT123" s="19" t="s">
        <v>163</v>
      </c>
      <c r="AU123" s="19" t="s">
        <v>82</v>
      </c>
    </row>
    <row r="124" s="12" customFormat="1">
      <c r="B124" s="191"/>
      <c r="D124" s="188" t="s">
        <v>165</v>
      </c>
      <c r="E124" s="198" t="s">
        <v>3</v>
      </c>
      <c r="F124" s="192" t="s">
        <v>2520</v>
      </c>
      <c r="H124" s="193">
        <v>204</v>
      </c>
      <c r="I124" s="194"/>
      <c r="L124" s="191"/>
      <c r="M124" s="195"/>
      <c r="N124" s="196"/>
      <c r="O124" s="196"/>
      <c r="P124" s="196"/>
      <c r="Q124" s="196"/>
      <c r="R124" s="196"/>
      <c r="S124" s="196"/>
      <c r="T124" s="197"/>
      <c r="AT124" s="198" t="s">
        <v>165</v>
      </c>
      <c r="AU124" s="198" t="s">
        <v>82</v>
      </c>
      <c r="AV124" s="12" t="s">
        <v>82</v>
      </c>
      <c r="AW124" s="12" t="s">
        <v>33</v>
      </c>
      <c r="AX124" s="12" t="s">
        <v>72</v>
      </c>
      <c r="AY124" s="198" t="s">
        <v>154</v>
      </c>
    </row>
    <row r="125" s="12" customFormat="1">
      <c r="B125" s="191"/>
      <c r="D125" s="188" t="s">
        <v>165</v>
      </c>
      <c r="E125" s="198" t="s">
        <v>3</v>
      </c>
      <c r="F125" s="192" t="s">
        <v>2521</v>
      </c>
      <c r="H125" s="193">
        <v>-9.1199999999999992</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2" customFormat="1">
      <c r="B126" s="191"/>
      <c r="D126" s="188" t="s">
        <v>165</v>
      </c>
      <c r="E126" s="198" t="s">
        <v>3</v>
      </c>
      <c r="F126" s="192" t="s">
        <v>2522</v>
      </c>
      <c r="H126" s="193">
        <v>-1.76</v>
      </c>
      <c r="I126" s="194"/>
      <c r="L126" s="191"/>
      <c r="M126" s="195"/>
      <c r="N126" s="196"/>
      <c r="O126" s="196"/>
      <c r="P126" s="196"/>
      <c r="Q126" s="196"/>
      <c r="R126" s="196"/>
      <c r="S126" s="196"/>
      <c r="T126" s="197"/>
      <c r="AT126" s="198" t="s">
        <v>165</v>
      </c>
      <c r="AU126" s="198" t="s">
        <v>82</v>
      </c>
      <c r="AV126" s="12" t="s">
        <v>82</v>
      </c>
      <c r="AW126" s="12" t="s">
        <v>33</v>
      </c>
      <c r="AX126" s="12" t="s">
        <v>72</v>
      </c>
      <c r="AY126" s="198" t="s">
        <v>154</v>
      </c>
    </row>
    <row r="127" s="13" customFormat="1">
      <c r="B127" s="199"/>
      <c r="D127" s="188" t="s">
        <v>165</v>
      </c>
      <c r="E127" s="200" t="s">
        <v>49</v>
      </c>
      <c r="F127" s="201" t="s">
        <v>179</v>
      </c>
      <c r="H127" s="202">
        <v>193.12000000000001</v>
      </c>
      <c r="I127" s="203"/>
      <c r="L127" s="199"/>
      <c r="M127" s="204"/>
      <c r="N127" s="205"/>
      <c r="O127" s="205"/>
      <c r="P127" s="205"/>
      <c r="Q127" s="205"/>
      <c r="R127" s="205"/>
      <c r="S127" s="205"/>
      <c r="T127" s="206"/>
      <c r="AT127" s="200" t="s">
        <v>165</v>
      </c>
      <c r="AU127" s="200" t="s">
        <v>82</v>
      </c>
      <c r="AV127" s="13" t="s">
        <v>161</v>
      </c>
      <c r="AW127" s="13" t="s">
        <v>33</v>
      </c>
      <c r="AX127" s="13" t="s">
        <v>72</v>
      </c>
      <c r="AY127" s="200" t="s">
        <v>154</v>
      </c>
    </row>
    <row r="128" s="12" customFormat="1">
      <c r="B128" s="191"/>
      <c r="D128" s="188" t="s">
        <v>165</v>
      </c>
      <c r="E128" s="198" t="s">
        <v>3</v>
      </c>
      <c r="F128" s="192" t="s">
        <v>197</v>
      </c>
      <c r="H128" s="193">
        <v>57.936</v>
      </c>
      <c r="I128" s="194"/>
      <c r="L128" s="191"/>
      <c r="M128" s="195"/>
      <c r="N128" s="196"/>
      <c r="O128" s="196"/>
      <c r="P128" s="196"/>
      <c r="Q128" s="196"/>
      <c r="R128" s="196"/>
      <c r="S128" s="196"/>
      <c r="T128" s="197"/>
      <c r="AT128" s="198" t="s">
        <v>165</v>
      </c>
      <c r="AU128" s="198" t="s">
        <v>82</v>
      </c>
      <c r="AV128" s="12" t="s">
        <v>82</v>
      </c>
      <c r="AW128" s="12" t="s">
        <v>33</v>
      </c>
      <c r="AX128" s="12" t="s">
        <v>80</v>
      </c>
      <c r="AY128" s="198" t="s">
        <v>154</v>
      </c>
    </row>
    <row r="129" s="1" customFormat="1" ht="22.5" customHeight="1">
      <c r="B129" s="175"/>
      <c r="C129" s="176" t="s">
        <v>213</v>
      </c>
      <c r="D129" s="176" t="s">
        <v>156</v>
      </c>
      <c r="E129" s="177" t="s">
        <v>398</v>
      </c>
      <c r="F129" s="178" t="s">
        <v>399</v>
      </c>
      <c r="G129" s="179" t="s">
        <v>123</v>
      </c>
      <c r="H129" s="180">
        <v>135.184</v>
      </c>
      <c r="I129" s="181"/>
      <c r="J129" s="182">
        <f>ROUND(I129*H129,2)</f>
        <v>0</v>
      </c>
      <c r="K129" s="178" t="s">
        <v>160</v>
      </c>
      <c r="L129" s="37"/>
      <c r="M129" s="183" t="s">
        <v>3</v>
      </c>
      <c r="N129" s="184" t="s">
        <v>43</v>
      </c>
      <c r="O129" s="67"/>
      <c r="P129" s="185">
        <f>O129*H129</f>
        <v>0</v>
      </c>
      <c r="Q129" s="185">
        <v>0</v>
      </c>
      <c r="R129" s="185">
        <f>Q129*H129</f>
        <v>0</v>
      </c>
      <c r="S129" s="185">
        <v>0</v>
      </c>
      <c r="T129" s="186">
        <f>S129*H129</f>
        <v>0</v>
      </c>
      <c r="AR129" s="19" t="s">
        <v>161</v>
      </c>
      <c r="AT129" s="19" t="s">
        <v>156</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161</v>
      </c>
      <c r="BM129" s="19" t="s">
        <v>2523</v>
      </c>
    </row>
    <row r="130" s="1" customFormat="1">
      <c r="B130" s="37"/>
      <c r="D130" s="188" t="s">
        <v>163</v>
      </c>
      <c r="F130" s="189" t="s">
        <v>401</v>
      </c>
      <c r="I130" s="121"/>
      <c r="L130" s="37"/>
      <c r="M130" s="190"/>
      <c r="N130" s="67"/>
      <c r="O130" s="67"/>
      <c r="P130" s="67"/>
      <c r="Q130" s="67"/>
      <c r="R130" s="67"/>
      <c r="S130" s="67"/>
      <c r="T130" s="68"/>
      <c r="AT130" s="19" t="s">
        <v>163</v>
      </c>
      <c r="AU130" s="19" t="s">
        <v>82</v>
      </c>
    </row>
    <row r="131" s="12" customFormat="1">
      <c r="B131" s="191"/>
      <c r="D131" s="188" t="s">
        <v>165</v>
      </c>
      <c r="E131" s="198" t="s">
        <v>3</v>
      </c>
      <c r="F131" s="192" t="s">
        <v>2524</v>
      </c>
      <c r="H131" s="193">
        <v>135.184</v>
      </c>
      <c r="I131" s="194"/>
      <c r="L131" s="191"/>
      <c r="M131" s="195"/>
      <c r="N131" s="196"/>
      <c r="O131" s="196"/>
      <c r="P131" s="196"/>
      <c r="Q131" s="196"/>
      <c r="R131" s="196"/>
      <c r="S131" s="196"/>
      <c r="T131" s="197"/>
      <c r="AT131" s="198" t="s">
        <v>165</v>
      </c>
      <c r="AU131" s="198" t="s">
        <v>82</v>
      </c>
      <c r="AV131" s="12" t="s">
        <v>82</v>
      </c>
      <c r="AW131" s="12" t="s">
        <v>33</v>
      </c>
      <c r="AX131" s="12" t="s">
        <v>80</v>
      </c>
      <c r="AY131" s="198" t="s">
        <v>154</v>
      </c>
    </row>
    <row r="132" s="1" customFormat="1" ht="22.5" customHeight="1">
      <c r="B132" s="175"/>
      <c r="C132" s="176" t="s">
        <v>218</v>
      </c>
      <c r="D132" s="176" t="s">
        <v>156</v>
      </c>
      <c r="E132" s="177" t="s">
        <v>263</v>
      </c>
      <c r="F132" s="178" t="s">
        <v>414</v>
      </c>
      <c r="G132" s="179" t="s">
        <v>123</v>
      </c>
      <c r="H132" s="180">
        <v>372.54399999999998</v>
      </c>
      <c r="I132" s="181"/>
      <c r="J132" s="182">
        <f>ROUND(I132*H132,2)</f>
        <v>0</v>
      </c>
      <c r="K132" s="178" t="s">
        <v>160</v>
      </c>
      <c r="L132" s="37"/>
      <c r="M132" s="183" t="s">
        <v>3</v>
      </c>
      <c r="N132" s="184" t="s">
        <v>43</v>
      </c>
      <c r="O132" s="67"/>
      <c r="P132" s="185">
        <f>O132*H132</f>
        <v>0</v>
      </c>
      <c r="Q132" s="185">
        <v>0</v>
      </c>
      <c r="R132" s="185">
        <f>Q132*H132</f>
        <v>0</v>
      </c>
      <c r="S132" s="185">
        <v>0</v>
      </c>
      <c r="T132" s="186">
        <f>S132*H132</f>
        <v>0</v>
      </c>
      <c r="AR132" s="19" t="s">
        <v>161</v>
      </c>
      <c r="AT132" s="19" t="s">
        <v>156</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2525</v>
      </c>
    </row>
    <row r="133" s="1" customFormat="1">
      <c r="B133" s="37"/>
      <c r="D133" s="188" t="s">
        <v>163</v>
      </c>
      <c r="F133" s="189" t="s">
        <v>266</v>
      </c>
      <c r="I133" s="121"/>
      <c r="L133" s="37"/>
      <c r="M133" s="190"/>
      <c r="N133" s="67"/>
      <c r="O133" s="67"/>
      <c r="P133" s="67"/>
      <c r="Q133" s="67"/>
      <c r="R133" s="67"/>
      <c r="S133" s="67"/>
      <c r="T133" s="68"/>
      <c r="AT133" s="19" t="s">
        <v>163</v>
      </c>
      <c r="AU133" s="19" t="s">
        <v>82</v>
      </c>
    </row>
    <row r="134" s="12" customFormat="1">
      <c r="B134" s="191"/>
      <c r="D134" s="188" t="s">
        <v>165</v>
      </c>
      <c r="E134" s="198" t="s">
        <v>3</v>
      </c>
      <c r="F134" s="192" t="s">
        <v>267</v>
      </c>
      <c r="H134" s="193">
        <v>193.12000000000001</v>
      </c>
      <c r="I134" s="194"/>
      <c r="L134" s="191"/>
      <c r="M134" s="195"/>
      <c r="N134" s="196"/>
      <c r="O134" s="196"/>
      <c r="P134" s="196"/>
      <c r="Q134" s="196"/>
      <c r="R134" s="196"/>
      <c r="S134" s="196"/>
      <c r="T134" s="197"/>
      <c r="AT134" s="198" t="s">
        <v>165</v>
      </c>
      <c r="AU134" s="198" t="s">
        <v>82</v>
      </c>
      <c r="AV134" s="12" t="s">
        <v>82</v>
      </c>
      <c r="AW134" s="12" t="s">
        <v>33</v>
      </c>
      <c r="AX134" s="12" t="s">
        <v>72</v>
      </c>
      <c r="AY134" s="198" t="s">
        <v>154</v>
      </c>
    </row>
    <row r="135" s="12" customFormat="1">
      <c r="B135" s="191"/>
      <c r="D135" s="188" t="s">
        <v>165</v>
      </c>
      <c r="E135" s="198" t="s">
        <v>3</v>
      </c>
      <c r="F135" s="192" t="s">
        <v>268</v>
      </c>
      <c r="H135" s="193">
        <v>179.42400000000001</v>
      </c>
      <c r="I135" s="194"/>
      <c r="L135" s="191"/>
      <c r="M135" s="195"/>
      <c r="N135" s="196"/>
      <c r="O135" s="196"/>
      <c r="P135" s="196"/>
      <c r="Q135" s="196"/>
      <c r="R135" s="196"/>
      <c r="S135" s="196"/>
      <c r="T135" s="197"/>
      <c r="AT135" s="198" t="s">
        <v>165</v>
      </c>
      <c r="AU135" s="198" t="s">
        <v>82</v>
      </c>
      <c r="AV135" s="12" t="s">
        <v>82</v>
      </c>
      <c r="AW135" s="12" t="s">
        <v>33</v>
      </c>
      <c r="AX135" s="12" t="s">
        <v>72</v>
      </c>
      <c r="AY135" s="198" t="s">
        <v>154</v>
      </c>
    </row>
    <row r="136" s="13" customFormat="1">
      <c r="B136" s="199"/>
      <c r="D136" s="188" t="s">
        <v>165</v>
      </c>
      <c r="E136" s="200" t="s">
        <v>3</v>
      </c>
      <c r="F136" s="201" t="s">
        <v>179</v>
      </c>
      <c r="H136" s="202">
        <v>372.54399999999998</v>
      </c>
      <c r="I136" s="203"/>
      <c r="L136" s="199"/>
      <c r="M136" s="204"/>
      <c r="N136" s="205"/>
      <c r="O136" s="205"/>
      <c r="P136" s="205"/>
      <c r="Q136" s="205"/>
      <c r="R136" s="205"/>
      <c r="S136" s="205"/>
      <c r="T136" s="206"/>
      <c r="AT136" s="200" t="s">
        <v>165</v>
      </c>
      <c r="AU136" s="200" t="s">
        <v>82</v>
      </c>
      <c r="AV136" s="13" t="s">
        <v>161</v>
      </c>
      <c r="AW136" s="13" t="s">
        <v>33</v>
      </c>
      <c r="AX136" s="13" t="s">
        <v>80</v>
      </c>
      <c r="AY136" s="200" t="s">
        <v>154</v>
      </c>
    </row>
    <row r="137" s="1" customFormat="1" ht="16.5" customHeight="1">
      <c r="B137" s="175"/>
      <c r="C137" s="176" t="s">
        <v>222</v>
      </c>
      <c r="D137" s="176" t="s">
        <v>156</v>
      </c>
      <c r="E137" s="177" t="s">
        <v>289</v>
      </c>
      <c r="F137" s="178" t="s">
        <v>290</v>
      </c>
      <c r="G137" s="179" t="s">
        <v>123</v>
      </c>
      <c r="H137" s="180">
        <v>193.12000000000001</v>
      </c>
      <c r="I137" s="181"/>
      <c r="J137" s="182">
        <f>ROUND(I137*H137,2)</f>
        <v>0</v>
      </c>
      <c r="K137" s="178" t="s">
        <v>160</v>
      </c>
      <c r="L137" s="37"/>
      <c r="M137" s="183" t="s">
        <v>3</v>
      </c>
      <c r="N137" s="184" t="s">
        <v>43</v>
      </c>
      <c r="O137" s="67"/>
      <c r="P137" s="185">
        <f>O137*H137</f>
        <v>0</v>
      </c>
      <c r="Q137" s="185">
        <v>0</v>
      </c>
      <c r="R137" s="185">
        <f>Q137*H137</f>
        <v>0</v>
      </c>
      <c r="S137" s="185">
        <v>0</v>
      </c>
      <c r="T137" s="186">
        <f>S137*H137</f>
        <v>0</v>
      </c>
      <c r="AR137" s="19" t="s">
        <v>161</v>
      </c>
      <c r="AT137" s="19" t="s">
        <v>156</v>
      </c>
      <c r="AU137" s="19" t="s">
        <v>82</v>
      </c>
      <c r="AY137" s="19" t="s">
        <v>154</v>
      </c>
      <c r="BE137" s="187">
        <f>IF(N137="základní",J137,0)</f>
        <v>0</v>
      </c>
      <c r="BF137" s="187">
        <f>IF(N137="snížená",J137,0)</f>
        <v>0</v>
      </c>
      <c r="BG137" s="187">
        <f>IF(N137="zákl. přenesená",J137,0)</f>
        <v>0</v>
      </c>
      <c r="BH137" s="187">
        <f>IF(N137="sníž. přenesená",J137,0)</f>
        <v>0</v>
      </c>
      <c r="BI137" s="187">
        <f>IF(N137="nulová",J137,0)</f>
        <v>0</v>
      </c>
      <c r="BJ137" s="19" t="s">
        <v>80</v>
      </c>
      <c r="BK137" s="187">
        <f>ROUND(I137*H137,2)</f>
        <v>0</v>
      </c>
      <c r="BL137" s="19" t="s">
        <v>161</v>
      </c>
      <c r="BM137" s="19" t="s">
        <v>2526</v>
      </c>
    </row>
    <row r="138" s="1" customFormat="1">
      <c r="B138" s="37"/>
      <c r="D138" s="188" t="s">
        <v>163</v>
      </c>
      <c r="F138" s="189" t="s">
        <v>292</v>
      </c>
      <c r="I138" s="121"/>
      <c r="L138" s="37"/>
      <c r="M138" s="190"/>
      <c r="N138" s="67"/>
      <c r="O138" s="67"/>
      <c r="P138" s="67"/>
      <c r="Q138" s="67"/>
      <c r="R138" s="67"/>
      <c r="S138" s="67"/>
      <c r="T138" s="68"/>
      <c r="AT138" s="19" t="s">
        <v>163</v>
      </c>
      <c r="AU138" s="19" t="s">
        <v>82</v>
      </c>
    </row>
    <row r="139" s="12" customFormat="1">
      <c r="B139" s="191"/>
      <c r="D139" s="188" t="s">
        <v>165</v>
      </c>
      <c r="E139" s="198" t="s">
        <v>3</v>
      </c>
      <c r="F139" s="192" t="s">
        <v>293</v>
      </c>
      <c r="H139" s="193">
        <v>193.12000000000001</v>
      </c>
      <c r="I139" s="194"/>
      <c r="L139" s="191"/>
      <c r="M139" s="195"/>
      <c r="N139" s="196"/>
      <c r="O139" s="196"/>
      <c r="P139" s="196"/>
      <c r="Q139" s="196"/>
      <c r="R139" s="196"/>
      <c r="S139" s="196"/>
      <c r="T139" s="197"/>
      <c r="AT139" s="198" t="s">
        <v>165</v>
      </c>
      <c r="AU139" s="198" t="s">
        <v>82</v>
      </c>
      <c r="AV139" s="12" t="s">
        <v>82</v>
      </c>
      <c r="AW139" s="12" t="s">
        <v>33</v>
      </c>
      <c r="AX139" s="12" t="s">
        <v>80</v>
      </c>
      <c r="AY139" s="198" t="s">
        <v>154</v>
      </c>
    </row>
    <row r="140" s="1" customFormat="1" ht="22.5" customHeight="1">
      <c r="B140" s="175"/>
      <c r="C140" s="176" t="s">
        <v>227</v>
      </c>
      <c r="D140" s="176" t="s">
        <v>156</v>
      </c>
      <c r="E140" s="177" t="s">
        <v>270</v>
      </c>
      <c r="F140" s="178" t="s">
        <v>419</v>
      </c>
      <c r="G140" s="179" t="s">
        <v>123</v>
      </c>
      <c r="H140" s="180">
        <v>13.696</v>
      </c>
      <c r="I140" s="181"/>
      <c r="J140" s="182">
        <f>ROUND(I140*H140,2)</f>
        <v>0</v>
      </c>
      <c r="K140" s="178" t="s">
        <v>160</v>
      </c>
      <c r="L140" s="37"/>
      <c r="M140" s="183" t="s">
        <v>3</v>
      </c>
      <c r="N140" s="184" t="s">
        <v>43</v>
      </c>
      <c r="O140" s="67"/>
      <c r="P140" s="185">
        <f>O140*H140</f>
        <v>0</v>
      </c>
      <c r="Q140" s="185">
        <v>0</v>
      </c>
      <c r="R140" s="185">
        <f>Q140*H140</f>
        <v>0</v>
      </c>
      <c r="S140" s="185">
        <v>0</v>
      </c>
      <c r="T140" s="186">
        <f>S140*H140</f>
        <v>0</v>
      </c>
      <c r="AR140" s="19" t="s">
        <v>161</v>
      </c>
      <c r="AT140" s="19" t="s">
        <v>156</v>
      </c>
      <c r="AU140" s="19" t="s">
        <v>82</v>
      </c>
      <c r="AY140" s="19" t="s">
        <v>154</v>
      </c>
      <c r="BE140" s="187">
        <f>IF(N140="základní",J140,0)</f>
        <v>0</v>
      </c>
      <c r="BF140" s="187">
        <f>IF(N140="snížená",J140,0)</f>
        <v>0</v>
      </c>
      <c r="BG140" s="187">
        <f>IF(N140="zákl. přenesená",J140,0)</f>
        <v>0</v>
      </c>
      <c r="BH140" s="187">
        <f>IF(N140="sníž. přenesená",J140,0)</f>
        <v>0</v>
      </c>
      <c r="BI140" s="187">
        <f>IF(N140="nulová",J140,0)</f>
        <v>0</v>
      </c>
      <c r="BJ140" s="19" t="s">
        <v>80</v>
      </c>
      <c r="BK140" s="187">
        <f>ROUND(I140*H140,2)</f>
        <v>0</v>
      </c>
      <c r="BL140" s="19" t="s">
        <v>161</v>
      </c>
      <c r="BM140" s="19" t="s">
        <v>2527</v>
      </c>
    </row>
    <row r="141" s="1" customFormat="1">
      <c r="B141" s="37"/>
      <c r="D141" s="188" t="s">
        <v>163</v>
      </c>
      <c r="F141" s="189" t="s">
        <v>266</v>
      </c>
      <c r="I141" s="121"/>
      <c r="L141" s="37"/>
      <c r="M141" s="190"/>
      <c r="N141" s="67"/>
      <c r="O141" s="67"/>
      <c r="P141" s="67"/>
      <c r="Q141" s="67"/>
      <c r="R141" s="67"/>
      <c r="S141" s="67"/>
      <c r="T141" s="68"/>
      <c r="AT141" s="19" t="s">
        <v>163</v>
      </c>
      <c r="AU141" s="19" t="s">
        <v>82</v>
      </c>
    </row>
    <row r="142" s="1" customFormat="1" ht="16.5" customHeight="1">
      <c r="B142" s="175"/>
      <c r="C142" s="176" t="s">
        <v>231</v>
      </c>
      <c r="D142" s="176" t="s">
        <v>156</v>
      </c>
      <c r="E142" s="177" t="s">
        <v>274</v>
      </c>
      <c r="F142" s="178" t="s">
        <v>275</v>
      </c>
      <c r="G142" s="179" t="s">
        <v>123</v>
      </c>
      <c r="H142" s="180">
        <v>13.696</v>
      </c>
      <c r="I142" s="181"/>
      <c r="J142" s="182">
        <f>ROUND(I142*H142,2)</f>
        <v>0</v>
      </c>
      <c r="K142" s="178" t="s">
        <v>3</v>
      </c>
      <c r="L142" s="37"/>
      <c r="M142" s="183" t="s">
        <v>3</v>
      </c>
      <c r="N142" s="184" t="s">
        <v>43</v>
      </c>
      <c r="O142" s="67"/>
      <c r="P142" s="185">
        <f>O142*H142</f>
        <v>0</v>
      </c>
      <c r="Q142" s="185">
        <v>0</v>
      </c>
      <c r="R142" s="185">
        <f>Q142*H142</f>
        <v>0</v>
      </c>
      <c r="S142" s="185">
        <v>0</v>
      </c>
      <c r="T142" s="186">
        <f>S142*H142</f>
        <v>0</v>
      </c>
      <c r="AR142" s="19" t="s">
        <v>161</v>
      </c>
      <c r="AT142" s="19" t="s">
        <v>156</v>
      </c>
      <c r="AU142" s="19" t="s">
        <v>82</v>
      </c>
      <c r="AY142" s="19" t="s">
        <v>154</v>
      </c>
      <c r="BE142" s="187">
        <f>IF(N142="základní",J142,0)</f>
        <v>0</v>
      </c>
      <c r="BF142" s="187">
        <f>IF(N142="snížená",J142,0)</f>
        <v>0</v>
      </c>
      <c r="BG142" s="187">
        <f>IF(N142="zákl. přenesená",J142,0)</f>
        <v>0</v>
      </c>
      <c r="BH142" s="187">
        <f>IF(N142="sníž. přenesená",J142,0)</f>
        <v>0</v>
      </c>
      <c r="BI142" s="187">
        <f>IF(N142="nulová",J142,0)</f>
        <v>0</v>
      </c>
      <c r="BJ142" s="19" t="s">
        <v>80</v>
      </c>
      <c r="BK142" s="187">
        <f>ROUND(I142*H142,2)</f>
        <v>0</v>
      </c>
      <c r="BL142" s="19" t="s">
        <v>161</v>
      </c>
      <c r="BM142" s="19" t="s">
        <v>2528</v>
      </c>
    </row>
    <row r="143" s="1" customFormat="1">
      <c r="B143" s="37"/>
      <c r="D143" s="188" t="s">
        <v>163</v>
      </c>
      <c r="F143" s="189" t="s">
        <v>277</v>
      </c>
      <c r="I143" s="121"/>
      <c r="L143" s="37"/>
      <c r="M143" s="190"/>
      <c r="N143" s="67"/>
      <c r="O143" s="67"/>
      <c r="P143" s="67"/>
      <c r="Q143" s="67"/>
      <c r="R143" s="67"/>
      <c r="S143" s="67"/>
      <c r="T143" s="68"/>
      <c r="AT143" s="19" t="s">
        <v>163</v>
      </c>
      <c r="AU143" s="19" t="s">
        <v>82</v>
      </c>
    </row>
    <row r="144" s="12" customFormat="1">
      <c r="B144" s="191"/>
      <c r="D144" s="188" t="s">
        <v>165</v>
      </c>
      <c r="E144" s="198" t="s">
        <v>3</v>
      </c>
      <c r="F144" s="192" t="s">
        <v>422</v>
      </c>
      <c r="H144" s="193">
        <v>13.696</v>
      </c>
      <c r="I144" s="194"/>
      <c r="L144" s="191"/>
      <c r="M144" s="195"/>
      <c r="N144" s="196"/>
      <c r="O144" s="196"/>
      <c r="P144" s="196"/>
      <c r="Q144" s="196"/>
      <c r="R144" s="196"/>
      <c r="S144" s="196"/>
      <c r="T144" s="197"/>
      <c r="AT144" s="198" t="s">
        <v>165</v>
      </c>
      <c r="AU144" s="198" t="s">
        <v>82</v>
      </c>
      <c r="AV144" s="12" t="s">
        <v>82</v>
      </c>
      <c r="AW144" s="12" t="s">
        <v>33</v>
      </c>
      <c r="AX144" s="12" t="s">
        <v>80</v>
      </c>
      <c r="AY144" s="198" t="s">
        <v>154</v>
      </c>
    </row>
    <row r="145" s="1" customFormat="1" ht="22.5" customHeight="1">
      <c r="B145" s="175"/>
      <c r="C145" s="176" t="s">
        <v>238</v>
      </c>
      <c r="D145" s="176" t="s">
        <v>156</v>
      </c>
      <c r="E145" s="177" t="s">
        <v>283</v>
      </c>
      <c r="F145" s="178" t="s">
        <v>284</v>
      </c>
      <c r="G145" s="179" t="s">
        <v>235</v>
      </c>
      <c r="H145" s="180">
        <v>21.888000000000002</v>
      </c>
      <c r="I145" s="181"/>
      <c r="J145" s="182">
        <f>ROUND(I145*H145,2)</f>
        <v>0</v>
      </c>
      <c r="K145" s="178" t="s">
        <v>160</v>
      </c>
      <c r="L145" s="37"/>
      <c r="M145" s="183" t="s">
        <v>3</v>
      </c>
      <c r="N145" s="184" t="s">
        <v>43</v>
      </c>
      <c r="O145" s="67"/>
      <c r="P145" s="185">
        <f>O145*H145</f>
        <v>0</v>
      </c>
      <c r="Q145" s="185">
        <v>0</v>
      </c>
      <c r="R145" s="185">
        <f>Q145*H145</f>
        <v>0</v>
      </c>
      <c r="S145" s="185">
        <v>0</v>
      </c>
      <c r="T145" s="186">
        <f>S145*H145</f>
        <v>0</v>
      </c>
      <c r="AR145" s="19" t="s">
        <v>161</v>
      </c>
      <c r="AT145" s="19" t="s">
        <v>156</v>
      </c>
      <c r="AU145" s="19" t="s">
        <v>82</v>
      </c>
      <c r="AY145" s="19" t="s">
        <v>154</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161</v>
      </c>
      <c r="BM145" s="19" t="s">
        <v>2529</v>
      </c>
    </row>
    <row r="146" s="1" customFormat="1">
      <c r="B146" s="37"/>
      <c r="D146" s="188" t="s">
        <v>163</v>
      </c>
      <c r="F146" s="189" t="s">
        <v>286</v>
      </c>
      <c r="I146" s="121"/>
      <c r="L146" s="37"/>
      <c r="M146" s="190"/>
      <c r="N146" s="67"/>
      <c r="O146" s="67"/>
      <c r="P146" s="67"/>
      <c r="Q146" s="67"/>
      <c r="R146" s="67"/>
      <c r="S146" s="67"/>
      <c r="T146" s="68"/>
      <c r="AT146" s="19" t="s">
        <v>163</v>
      </c>
      <c r="AU146" s="19" t="s">
        <v>82</v>
      </c>
    </row>
    <row r="147" s="12" customFormat="1">
      <c r="B147" s="191"/>
      <c r="D147" s="188" t="s">
        <v>165</v>
      </c>
      <c r="F147" s="192" t="s">
        <v>2530</v>
      </c>
      <c r="H147" s="193">
        <v>21.888000000000002</v>
      </c>
      <c r="I147" s="194"/>
      <c r="L147" s="191"/>
      <c r="M147" s="195"/>
      <c r="N147" s="196"/>
      <c r="O147" s="196"/>
      <c r="P147" s="196"/>
      <c r="Q147" s="196"/>
      <c r="R147" s="196"/>
      <c r="S147" s="196"/>
      <c r="T147" s="197"/>
      <c r="AT147" s="198" t="s">
        <v>165</v>
      </c>
      <c r="AU147" s="198" t="s">
        <v>82</v>
      </c>
      <c r="AV147" s="12" t="s">
        <v>82</v>
      </c>
      <c r="AW147" s="12" t="s">
        <v>4</v>
      </c>
      <c r="AX147" s="12" t="s">
        <v>80</v>
      </c>
      <c r="AY147" s="198" t="s">
        <v>154</v>
      </c>
    </row>
    <row r="148" s="1" customFormat="1" ht="22.5" customHeight="1">
      <c r="B148" s="175"/>
      <c r="C148" s="176" t="s">
        <v>9</v>
      </c>
      <c r="D148" s="176" t="s">
        <v>156</v>
      </c>
      <c r="E148" s="177" t="s">
        <v>295</v>
      </c>
      <c r="F148" s="178" t="s">
        <v>296</v>
      </c>
      <c r="G148" s="179" t="s">
        <v>123</v>
      </c>
      <c r="H148" s="180">
        <v>179.42400000000001</v>
      </c>
      <c r="I148" s="181"/>
      <c r="J148" s="182">
        <f>ROUND(I148*H148,2)</f>
        <v>0</v>
      </c>
      <c r="K148" s="178" t="s">
        <v>3</v>
      </c>
      <c r="L148" s="37"/>
      <c r="M148" s="183" t="s">
        <v>3</v>
      </c>
      <c r="N148" s="184" t="s">
        <v>43</v>
      </c>
      <c r="O148" s="67"/>
      <c r="P148" s="185">
        <f>O148*H148</f>
        <v>0</v>
      </c>
      <c r="Q148" s="185">
        <v>0</v>
      </c>
      <c r="R148" s="185">
        <f>Q148*H148</f>
        <v>0</v>
      </c>
      <c r="S148" s="185">
        <v>0</v>
      </c>
      <c r="T148" s="186">
        <f>S148*H148</f>
        <v>0</v>
      </c>
      <c r="AR148" s="19" t="s">
        <v>161</v>
      </c>
      <c r="AT148" s="19" t="s">
        <v>156</v>
      </c>
      <c r="AU148" s="19" t="s">
        <v>82</v>
      </c>
      <c r="AY148" s="19" t="s">
        <v>154</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161</v>
      </c>
      <c r="BM148" s="19" t="s">
        <v>2531</v>
      </c>
    </row>
    <row r="149" s="1" customFormat="1">
      <c r="B149" s="37"/>
      <c r="D149" s="188" t="s">
        <v>163</v>
      </c>
      <c r="F149" s="189" t="s">
        <v>298</v>
      </c>
      <c r="I149" s="121"/>
      <c r="L149" s="37"/>
      <c r="M149" s="190"/>
      <c r="N149" s="67"/>
      <c r="O149" s="67"/>
      <c r="P149" s="67"/>
      <c r="Q149" s="67"/>
      <c r="R149" s="67"/>
      <c r="S149" s="67"/>
      <c r="T149" s="68"/>
      <c r="AT149" s="19" t="s">
        <v>163</v>
      </c>
      <c r="AU149" s="19" t="s">
        <v>82</v>
      </c>
    </row>
    <row r="150" s="12" customFormat="1">
      <c r="B150" s="191"/>
      <c r="D150" s="188" t="s">
        <v>165</v>
      </c>
      <c r="E150" s="198" t="s">
        <v>3</v>
      </c>
      <c r="F150" s="192" t="s">
        <v>2532</v>
      </c>
      <c r="H150" s="193">
        <v>181.12000000000001</v>
      </c>
      <c r="I150" s="194"/>
      <c r="L150" s="191"/>
      <c r="M150" s="195"/>
      <c r="N150" s="196"/>
      <c r="O150" s="196"/>
      <c r="P150" s="196"/>
      <c r="Q150" s="196"/>
      <c r="R150" s="196"/>
      <c r="S150" s="196"/>
      <c r="T150" s="197"/>
      <c r="AT150" s="198" t="s">
        <v>165</v>
      </c>
      <c r="AU150" s="198" t="s">
        <v>82</v>
      </c>
      <c r="AV150" s="12" t="s">
        <v>82</v>
      </c>
      <c r="AW150" s="12" t="s">
        <v>33</v>
      </c>
      <c r="AX150" s="12" t="s">
        <v>72</v>
      </c>
      <c r="AY150" s="198" t="s">
        <v>154</v>
      </c>
    </row>
    <row r="151" s="12" customFormat="1">
      <c r="B151" s="191"/>
      <c r="D151" s="188" t="s">
        <v>165</v>
      </c>
      <c r="E151" s="198" t="s">
        <v>3</v>
      </c>
      <c r="F151" s="192" t="s">
        <v>2533</v>
      </c>
      <c r="H151" s="193">
        <v>-1.696</v>
      </c>
      <c r="I151" s="194"/>
      <c r="L151" s="191"/>
      <c r="M151" s="195"/>
      <c r="N151" s="196"/>
      <c r="O151" s="196"/>
      <c r="P151" s="196"/>
      <c r="Q151" s="196"/>
      <c r="R151" s="196"/>
      <c r="S151" s="196"/>
      <c r="T151" s="197"/>
      <c r="AT151" s="198" t="s">
        <v>165</v>
      </c>
      <c r="AU151" s="198" t="s">
        <v>82</v>
      </c>
      <c r="AV151" s="12" t="s">
        <v>82</v>
      </c>
      <c r="AW151" s="12" t="s">
        <v>33</v>
      </c>
      <c r="AX151" s="12" t="s">
        <v>72</v>
      </c>
      <c r="AY151" s="198" t="s">
        <v>154</v>
      </c>
    </row>
    <row r="152" s="13" customFormat="1">
      <c r="B152" s="199"/>
      <c r="D152" s="188" t="s">
        <v>165</v>
      </c>
      <c r="E152" s="200" t="s">
        <v>121</v>
      </c>
      <c r="F152" s="201" t="s">
        <v>179</v>
      </c>
      <c r="H152" s="202">
        <v>179.42400000000001</v>
      </c>
      <c r="I152" s="203"/>
      <c r="L152" s="199"/>
      <c r="M152" s="204"/>
      <c r="N152" s="205"/>
      <c r="O152" s="205"/>
      <c r="P152" s="205"/>
      <c r="Q152" s="205"/>
      <c r="R152" s="205"/>
      <c r="S152" s="205"/>
      <c r="T152" s="206"/>
      <c r="AT152" s="200" t="s">
        <v>165</v>
      </c>
      <c r="AU152" s="200" t="s">
        <v>82</v>
      </c>
      <c r="AV152" s="13" t="s">
        <v>161</v>
      </c>
      <c r="AW152" s="13" t="s">
        <v>33</v>
      </c>
      <c r="AX152" s="13" t="s">
        <v>80</v>
      </c>
      <c r="AY152" s="200" t="s">
        <v>154</v>
      </c>
    </row>
    <row r="153" s="1" customFormat="1" ht="16.5" customHeight="1">
      <c r="B153" s="175"/>
      <c r="C153" s="176" t="s">
        <v>250</v>
      </c>
      <c r="D153" s="176" t="s">
        <v>156</v>
      </c>
      <c r="E153" s="177" t="s">
        <v>2534</v>
      </c>
      <c r="F153" s="178" t="s">
        <v>2535</v>
      </c>
      <c r="G153" s="179" t="s">
        <v>206</v>
      </c>
      <c r="H153" s="180">
        <v>171</v>
      </c>
      <c r="I153" s="181"/>
      <c r="J153" s="182">
        <f>ROUND(I153*H153,2)</f>
        <v>0</v>
      </c>
      <c r="K153" s="178" t="s">
        <v>160</v>
      </c>
      <c r="L153" s="37"/>
      <c r="M153" s="183" t="s">
        <v>3</v>
      </c>
      <c r="N153" s="184" t="s">
        <v>43</v>
      </c>
      <c r="O153" s="67"/>
      <c r="P153" s="185">
        <f>O153*H153</f>
        <v>0</v>
      </c>
      <c r="Q153" s="185">
        <v>0</v>
      </c>
      <c r="R153" s="185">
        <f>Q153*H153</f>
        <v>0</v>
      </c>
      <c r="S153" s="185">
        <v>0</v>
      </c>
      <c r="T153" s="186">
        <f>S153*H153</f>
        <v>0</v>
      </c>
      <c r="AR153" s="19" t="s">
        <v>161</v>
      </c>
      <c r="AT153" s="19" t="s">
        <v>156</v>
      </c>
      <c r="AU153" s="19" t="s">
        <v>82</v>
      </c>
      <c r="AY153" s="19" t="s">
        <v>154</v>
      </c>
      <c r="BE153" s="187">
        <f>IF(N153="základní",J153,0)</f>
        <v>0</v>
      </c>
      <c r="BF153" s="187">
        <f>IF(N153="snížená",J153,0)</f>
        <v>0</v>
      </c>
      <c r="BG153" s="187">
        <f>IF(N153="zákl. přenesená",J153,0)</f>
        <v>0</v>
      </c>
      <c r="BH153" s="187">
        <f>IF(N153="sníž. přenesená",J153,0)</f>
        <v>0</v>
      </c>
      <c r="BI153" s="187">
        <f>IF(N153="nulová",J153,0)</f>
        <v>0</v>
      </c>
      <c r="BJ153" s="19" t="s">
        <v>80</v>
      </c>
      <c r="BK153" s="187">
        <f>ROUND(I153*H153,2)</f>
        <v>0</v>
      </c>
      <c r="BL153" s="19" t="s">
        <v>161</v>
      </c>
      <c r="BM153" s="19" t="s">
        <v>2536</v>
      </c>
    </row>
    <row r="154" s="1" customFormat="1">
      <c r="B154" s="37"/>
      <c r="D154" s="188" t="s">
        <v>163</v>
      </c>
      <c r="F154" s="189" t="s">
        <v>2537</v>
      </c>
      <c r="I154" s="121"/>
      <c r="L154" s="37"/>
      <c r="M154" s="190"/>
      <c r="N154" s="67"/>
      <c r="O154" s="67"/>
      <c r="P154" s="67"/>
      <c r="Q154" s="67"/>
      <c r="R154" s="67"/>
      <c r="S154" s="67"/>
      <c r="T154" s="68"/>
      <c r="AT154" s="19" t="s">
        <v>163</v>
      </c>
      <c r="AU154" s="19" t="s">
        <v>82</v>
      </c>
    </row>
    <row r="155" s="14" customFormat="1">
      <c r="B155" s="217"/>
      <c r="D155" s="188" t="s">
        <v>165</v>
      </c>
      <c r="E155" s="218" t="s">
        <v>3</v>
      </c>
      <c r="F155" s="219" t="s">
        <v>329</v>
      </c>
      <c r="H155" s="218" t="s">
        <v>3</v>
      </c>
      <c r="I155" s="220"/>
      <c r="L155" s="217"/>
      <c r="M155" s="221"/>
      <c r="N155" s="222"/>
      <c r="O155" s="222"/>
      <c r="P155" s="222"/>
      <c r="Q155" s="222"/>
      <c r="R155" s="222"/>
      <c r="S155" s="222"/>
      <c r="T155" s="223"/>
      <c r="AT155" s="218" t="s">
        <v>165</v>
      </c>
      <c r="AU155" s="218" t="s">
        <v>82</v>
      </c>
      <c r="AV155" s="14" t="s">
        <v>80</v>
      </c>
      <c r="AW155" s="14" t="s">
        <v>33</v>
      </c>
      <c r="AX155" s="14" t="s">
        <v>72</v>
      </c>
      <c r="AY155" s="218" t="s">
        <v>154</v>
      </c>
    </row>
    <row r="156" s="12" customFormat="1">
      <c r="B156" s="191"/>
      <c r="D156" s="188" t="s">
        <v>165</v>
      </c>
      <c r="E156" s="198" t="s">
        <v>3</v>
      </c>
      <c r="F156" s="192" t="s">
        <v>2538</v>
      </c>
      <c r="H156" s="193">
        <v>114</v>
      </c>
      <c r="I156" s="194"/>
      <c r="L156" s="191"/>
      <c r="M156" s="195"/>
      <c r="N156" s="196"/>
      <c r="O156" s="196"/>
      <c r="P156" s="196"/>
      <c r="Q156" s="196"/>
      <c r="R156" s="196"/>
      <c r="S156" s="196"/>
      <c r="T156" s="197"/>
      <c r="AT156" s="198" t="s">
        <v>165</v>
      </c>
      <c r="AU156" s="198" t="s">
        <v>82</v>
      </c>
      <c r="AV156" s="12" t="s">
        <v>82</v>
      </c>
      <c r="AW156" s="12" t="s">
        <v>33</v>
      </c>
      <c r="AX156" s="12" t="s">
        <v>72</v>
      </c>
      <c r="AY156" s="198" t="s">
        <v>154</v>
      </c>
    </row>
    <row r="157" s="15" customFormat="1">
      <c r="B157" s="234"/>
      <c r="D157" s="188" t="s">
        <v>165</v>
      </c>
      <c r="E157" s="235" t="s">
        <v>2480</v>
      </c>
      <c r="F157" s="236" t="s">
        <v>2539</v>
      </c>
      <c r="H157" s="237">
        <v>114</v>
      </c>
      <c r="I157" s="238"/>
      <c r="L157" s="234"/>
      <c r="M157" s="239"/>
      <c r="N157" s="240"/>
      <c r="O157" s="240"/>
      <c r="P157" s="240"/>
      <c r="Q157" s="240"/>
      <c r="R157" s="240"/>
      <c r="S157" s="240"/>
      <c r="T157" s="241"/>
      <c r="AT157" s="235" t="s">
        <v>165</v>
      </c>
      <c r="AU157" s="235" t="s">
        <v>82</v>
      </c>
      <c r="AV157" s="15" t="s">
        <v>172</v>
      </c>
      <c r="AW157" s="15" t="s">
        <v>33</v>
      </c>
      <c r="AX157" s="15" t="s">
        <v>72</v>
      </c>
      <c r="AY157" s="235" t="s">
        <v>154</v>
      </c>
    </row>
    <row r="158" s="12" customFormat="1">
      <c r="B158" s="191"/>
      <c r="D158" s="188" t="s">
        <v>165</v>
      </c>
      <c r="E158" s="198" t="s">
        <v>3</v>
      </c>
      <c r="F158" s="192" t="s">
        <v>2540</v>
      </c>
      <c r="H158" s="193">
        <v>171</v>
      </c>
      <c r="I158" s="194"/>
      <c r="L158" s="191"/>
      <c r="M158" s="195"/>
      <c r="N158" s="196"/>
      <c r="O158" s="196"/>
      <c r="P158" s="196"/>
      <c r="Q158" s="196"/>
      <c r="R158" s="196"/>
      <c r="S158" s="196"/>
      <c r="T158" s="197"/>
      <c r="AT158" s="198" t="s">
        <v>165</v>
      </c>
      <c r="AU158" s="198" t="s">
        <v>82</v>
      </c>
      <c r="AV158" s="12" t="s">
        <v>82</v>
      </c>
      <c r="AW158" s="12" t="s">
        <v>33</v>
      </c>
      <c r="AX158" s="12" t="s">
        <v>80</v>
      </c>
      <c r="AY158" s="198" t="s">
        <v>154</v>
      </c>
    </row>
    <row r="159" s="1" customFormat="1" ht="16.5" customHeight="1">
      <c r="B159" s="175"/>
      <c r="C159" s="176" t="s">
        <v>256</v>
      </c>
      <c r="D159" s="176" t="s">
        <v>156</v>
      </c>
      <c r="E159" s="177" t="s">
        <v>2541</v>
      </c>
      <c r="F159" s="178" t="s">
        <v>2542</v>
      </c>
      <c r="G159" s="179" t="s">
        <v>206</v>
      </c>
      <c r="H159" s="180">
        <v>171</v>
      </c>
      <c r="I159" s="181"/>
      <c r="J159" s="182">
        <f>ROUND(I159*H159,2)</f>
        <v>0</v>
      </c>
      <c r="K159" s="178" t="s">
        <v>160</v>
      </c>
      <c r="L159" s="37"/>
      <c r="M159" s="183" t="s">
        <v>3</v>
      </c>
      <c r="N159" s="184" t="s">
        <v>43</v>
      </c>
      <c r="O159" s="67"/>
      <c r="P159" s="185">
        <f>O159*H159</f>
        <v>0</v>
      </c>
      <c r="Q159" s="185">
        <v>0</v>
      </c>
      <c r="R159" s="185">
        <f>Q159*H159</f>
        <v>0</v>
      </c>
      <c r="S159" s="185">
        <v>0</v>
      </c>
      <c r="T159" s="186">
        <f>S159*H159</f>
        <v>0</v>
      </c>
      <c r="AR159" s="19" t="s">
        <v>161</v>
      </c>
      <c r="AT159" s="19" t="s">
        <v>156</v>
      </c>
      <c r="AU159" s="19" t="s">
        <v>82</v>
      </c>
      <c r="AY159" s="19" t="s">
        <v>154</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161</v>
      </c>
      <c r="BM159" s="19" t="s">
        <v>2543</v>
      </c>
    </row>
    <row r="160" s="1" customFormat="1">
      <c r="B160" s="37"/>
      <c r="D160" s="188" t="s">
        <v>163</v>
      </c>
      <c r="F160" s="189" t="s">
        <v>2544</v>
      </c>
      <c r="I160" s="121"/>
      <c r="L160" s="37"/>
      <c r="M160" s="190"/>
      <c r="N160" s="67"/>
      <c r="O160" s="67"/>
      <c r="P160" s="67"/>
      <c r="Q160" s="67"/>
      <c r="R160" s="67"/>
      <c r="S160" s="67"/>
      <c r="T160" s="68"/>
      <c r="AT160" s="19" t="s">
        <v>163</v>
      </c>
      <c r="AU160" s="19" t="s">
        <v>82</v>
      </c>
    </row>
    <row r="161" s="1" customFormat="1" ht="16.5" customHeight="1">
      <c r="B161" s="175"/>
      <c r="C161" s="176" t="s">
        <v>262</v>
      </c>
      <c r="D161" s="176" t="s">
        <v>156</v>
      </c>
      <c r="E161" s="177" t="s">
        <v>2545</v>
      </c>
      <c r="F161" s="178" t="s">
        <v>2546</v>
      </c>
      <c r="G161" s="179" t="s">
        <v>206</v>
      </c>
      <c r="H161" s="180">
        <v>171</v>
      </c>
      <c r="I161" s="181"/>
      <c r="J161" s="182">
        <f>ROUND(I161*H161,2)</f>
        <v>0</v>
      </c>
      <c r="K161" s="178" t="s">
        <v>160</v>
      </c>
      <c r="L161" s="37"/>
      <c r="M161" s="183" t="s">
        <v>3</v>
      </c>
      <c r="N161" s="184" t="s">
        <v>43</v>
      </c>
      <c r="O161" s="67"/>
      <c r="P161" s="185">
        <f>O161*H161</f>
        <v>0</v>
      </c>
      <c r="Q161" s="185">
        <v>0.0012700000000000001</v>
      </c>
      <c r="R161" s="185">
        <f>Q161*H161</f>
        <v>0.21717</v>
      </c>
      <c r="S161" s="185">
        <v>0</v>
      </c>
      <c r="T161" s="186">
        <f>S161*H161</f>
        <v>0</v>
      </c>
      <c r="AR161" s="19" t="s">
        <v>161</v>
      </c>
      <c r="AT161" s="19" t="s">
        <v>156</v>
      </c>
      <c r="AU161" s="19" t="s">
        <v>82</v>
      </c>
      <c r="AY161" s="19" t="s">
        <v>154</v>
      </c>
      <c r="BE161" s="187">
        <f>IF(N161="základní",J161,0)</f>
        <v>0</v>
      </c>
      <c r="BF161" s="187">
        <f>IF(N161="snížená",J161,0)</f>
        <v>0</v>
      </c>
      <c r="BG161" s="187">
        <f>IF(N161="zákl. přenesená",J161,0)</f>
        <v>0</v>
      </c>
      <c r="BH161" s="187">
        <f>IF(N161="sníž. přenesená",J161,0)</f>
        <v>0</v>
      </c>
      <c r="BI161" s="187">
        <f>IF(N161="nulová",J161,0)</f>
        <v>0</v>
      </c>
      <c r="BJ161" s="19" t="s">
        <v>80</v>
      </c>
      <c r="BK161" s="187">
        <f>ROUND(I161*H161,2)</f>
        <v>0</v>
      </c>
      <c r="BL161" s="19" t="s">
        <v>161</v>
      </c>
      <c r="BM161" s="19" t="s">
        <v>2547</v>
      </c>
    </row>
    <row r="162" s="1" customFormat="1">
      <c r="B162" s="37"/>
      <c r="D162" s="188" t="s">
        <v>163</v>
      </c>
      <c r="F162" s="189" t="s">
        <v>2548</v>
      </c>
      <c r="I162" s="121"/>
      <c r="L162" s="37"/>
      <c r="M162" s="190"/>
      <c r="N162" s="67"/>
      <c r="O162" s="67"/>
      <c r="P162" s="67"/>
      <c r="Q162" s="67"/>
      <c r="R162" s="67"/>
      <c r="S162" s="67"/>
      <c r="T162" s="68"/>
      <c r="AT162" s="19" t="s">
        <v>163</v>
      </c>
      <c r="AU162" s="19" t="s">
        <v>82</v>
      </c>
    </row>
    <row r="163" s="1" customFormat="1" ht="16.5" customHeight="1">
      <c r="B163" s="175"/>
      <c r="C163" s="207" t="s">
        <v>269</v>
      </c>
      <c r="D163" s="207" t="s">
        <v>232</v>
      </c>
      <c r="E163" s="208" t="s">
        <v>2549</v>
      </c>
      <c r="F163" s="209" t="s">
        <v>2550</v>
      </c>
      <c r="G163" s="210" t="s">
        <v>1053</v>
      </c>
      <c r="H163" s="211">
        <v>2.5649999999999999</v>
      </c>
      <c r="I163" s="212"/>
      <c r="J163" s="213">
        <f>ROUND(I163*H163,2)</f>
        <v>0</v>
      </c>
      <c r="K163" s="209" t="s">
        <v>160</v>
      </c>
      <c r="L163" s="214"/>
      <c r="M163" s="215" t="s">
        <v>3</v>
      </c>
      <c r="N163" s="216" t="s">
        <v>43</v>
      </c>
      <c r="O163" s="67"/>
      <c r="P163" s="185">
        <f>O163*H163</f>
        <v>0</v>
      </c>
      <c r="Q163" s="185">
        <v>0.001</v>
      </c>
      <c r="R163" s="185">
        <f>Q163*H163</f>
        <v>0.002565</v>
      </c>
      <c r="S163" s="185">
        <v>0</v>
      </c>
      <c r="T163" s="186">
        <f>S163*H163</f>
        <v>0</v>
      </c>
      <c r="AR163" s="19" t="s">
        <v>203</v>
      </c>
      <c r="AT163" s="19" t="s">
        <v>232</v>
      </c>
      <c r="AU163" s="19" t="s">
        <v>82</v>
      </c>
      <c r="AY163" s="19" t="s">
        <v>154</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161</v>
      </c>
      <c r="BM163" s="19" t="s">
        <v>2551</v>
      </c>
    </row>
    <row r="164" s="12" customFormat="1">
      <c r="B164" s="191"/>
      <c r="D164" s="188" t="s">
        <v>165</v>
      </c>
      <c r="F164" s="192" t="s">
        <v>2552</v>
      </c>
      <c r="H164" s="193">
        <v>2.5649999999999999</v>
      </c>
      <c r="I164" s="194"/>
      <c r="L164" s="191"/>
      <c r="M164" s="195"/>
      <c r="N164" s="196"/>
      <c r="O164" s="196"/>
      <c r="P164" s="196"/>
      <c r="Q164" s="196"/>
      <c r="R164" s="196"/>
      <c r="S164" s="196"/>
      <c r="T164" s="197"/>
      <c r="AT164" s="198" t="s">
        <v>165</v>
      </c>
      <c r="AU164" s="198" t="s">
        <v>82</v>
      </c>
      <c r="AV164" s="12" t="s">
        <v>82</v>
      </c>
      <c r="AW164" s="12" t="s">
        <v>4</v>
      </c>
      <c r="AX164" s="12" t="s">
        <v>80</v>
      </c>
      <c r="AY164" s="198" t="s">
        <v>154</v>
      </c>
    </row>
    <row r="165" s="1" customFormat="1" ht="16.5" customHeight="1">
      <c r="B165" s="175"/>
      <c r="C165" s="176" t="s">
        <v>273</v>
      </c>
      <c r="D165" s="176" t="s">
        <v>156</v>
      </c>
      <c r="E165" s="177" t="s">
        <v>2553</v>
      </c>
      <c r="F165" s="178" t="s">
        <v>2554</v>
      </c>
      <c r="G165" s="179" t="s">
        <v>206</v>
      </c>
      <c r="H165" s="180">
        <v>171</v>
      </c>
      <c r="I165" s="181"/>
      <c r="J165" s="182">
        <f>ROUND(I165*H165,2)</f>
        <v>0</v>
      </c>
      <c r="K165" s="178" t="s">
        <v>160</v>
      </c>
      <c r="L165" s="37"/>
      <c r="M165" s="183" t="s">
        <v>3</v>
      </c>
      <c r="N165" s="184" t="s">
        <v>43</v>
      </c>
      <c r="O165" s="67"/>
      <c r="P165" s="185">
        <f>O165*H165</f>
        <v>0</v>
      </c>
      <c r="Q165" s="185">
        <v>0</v>
      </c>
      <c r="R165" s="185">
        <f>Q165*H165</f>
        <v>0</v>
      </c>
      <c r="S165" s="185">
        <v>0</v>
      </c>
      <c r="T165" s="186">
        <f>S165*H165</f>
        <v>0</v>
      </c>
      <c r="AR165" s="19" t="s">
        <v>161</v>
      </c>
      <c r="AT165" s="19" t="s">
        <v>156</v>
      </c>
      <c r="AU165" s="19" t="s">
        <v>82</v>
      </c>
      <c r="AY165" s="19" t="s">
        <v>154</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161</v>
      </c>
      <c r="BM165" s="19" t="s">
        <v>2555</v>
      </c>
    </row>
    <row r="166" s="1" customFormat="1">
      <c r="B166" s="37"/>
      <c r="D166" s="188" t="s">
        <v>163</v>
      </c>
      <c r="F166" s="189" t="s">
        <v>2556</v>
      </c>
      <c r="I166" s="121"/>
      <c r="L166" s="37"/>
      <c r="M166" s="190"/>
      <c r="N166" s="67"/>
      <c r="O166" s="67"/>
      <c r="P166" s="67"/>
      <c r="Q166" s="67"/>
      <c r="R166" s="67"/>
      <c r="S166" s="67"/>
      <c r="T166" s="68"/>
      <c r="AT166" s="19" t="s">
        <v>163</v>
      </c>
      <c r="AU166" s="19" t="s">
        <v>82</v>
      </c>
    </row>
    <row r="167" s="11" customFormat="1" ht="22.8" customHeight="1">
      <c r="B167" s="162"/>
      <c r="D167" s="163" t="s">
        <v>71</v>
      </c>
      <c r="E167" s="173" t="s">
        <v>172</v>
      </c>
      <c r="F167" s="173" t="s">
        <v>439</v>
      </c>
      <c r="I167" s="165"/>
      <c r="J167" s="174">
        <f>BK167</f>
        <v>0</v>
      </c>
      <c r="L167" s="162"/>
      <c r="M167" s="167"/>
      <c r="N167" s="168"/>
      <c r="O167" s="168"/>
      <c r="P167" s="169">
        <f>SUM(P168:P170)</f>
        <v>0</v>
      </c>
      <c r="Q167" s="168"/>
      <c r="R167" s="169">
        <f>SUM(R168:R170)</f>
        <v>0</v>
      </c>
      <c r="S167" s="168"/>
      <c r="T167" s="170">
        <f>SUM(T168:T170)</f>
        <v>0</v>
      </c>
      <c r="AR167" s="163" t="s">
        <v>80</v>
      </c>
      <c r="AT167" s="171" t="s">
        <v>71</v>
      </c>
      <c r="AU167" s="171" t="s">
        <v>80</v>
      </c>
      <c r="AY167" s="163" t="s">
        <v>154</v>
      </c>
      <c r="BK167" s="172">
        <f>SUM(BK168:BK170)</f>
        <v>0</v>
      </c>
    </row>
    <row r="168" s="1" customFormat="1" ht="16.5" customHeight="1">
      <c r="B168" s="175"/>
      <c r="C168" s="176" t="s">
        <v>8</v>
      </c>
      <c r="D168" s="176" t="s">
        <v>156</v>
      </c>
      <c r="E168" s="177" t="s">
        <v>440</v>
      </c>
      <c r="F168" s="178" t="s">
        <v>441</v>
      </c>
      <c r="G168" s="179" t="s">
        <v>253</v>
      </c>
      <c r="H168" s="180">
        <v>150</v>
      </c>
      <c r="I168" s="181"/>
      <c r="J168" s="182">
        <f>ROUND(I168*H168,2)</f>
        <v>0</v>
      </c>
      <c r="K168" s="178" t="s">
        <v>981</v>
      </c>
      <c r="L168" s="37"/>
      <c r="M168" s="183" t="s">
        <v>3</v>
      </c>
      <c r="N168" s="184" t="s">
        <v>43</v>
      </c>
      <c r="O168" s="67"/>
      <c r="P168" s="185">
        <f>O168*H168</f>
        <v>0</v>
      </c>
      <c r="Q168" s="185">
        <v>0</v>
      </c>
      <c r="R168" s="185">
        <f>Q168*H168</f>
        <v>0</v>
      </c>
      <c r="S168" s="185">
        <v>0</v>
      </c>
      <c r="T168" s="186">
        <f>S168*H168</f>
        <v>0</v>
      </c>
      <c r="AR168" s="19" t="s">
        <v>161</v>
      </c>
      <c r="AT168" s="19" t="s">
        <v>156</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2557</v>
      </c>
    </row>
    <row r="169" s="12" customFormat="1">
      <c r="B169" s="191"/>
      <c r="D169" s="188" t="s">
        <v>165</v>
      </c>
      <c r="E169" s="198" t="s">
        <v>3</v>
      </c>
      <c r="F169" s="192" t="s">
        <v>2474</v>
      </c>
      <c r="H169" s="193">
        <v>150</v>
      </c>
      <c r="I169" s="194"/>
      <c r="L169" s="191"/>
      <c r="M169" s="195"/>
      <c r="N169" s="196"/>
      <c r="O169" s="196"/>
      <c r="P169" s="196"/>
      <c r="Q169" s="196"/>
      <c r="R169" s="196"/>
      <c r="S169" s="196"/>
      <c r="T169" s="197"/>
      <c r="AT169" s="198" t="s">
        <v>165</v>
      </c>
      <c r="AU169" s="198" t="s">
        <v>82</v>
      </c>
      <c r="AV169" s="12" t="s">
        <v>82</v>
      </c>
      <c r="AW169" s="12" t="s">
        <v>33</v>
      </c>
      <c r="AX169" s="12" t="s">
        <v>72</v>
      </c>
      <c r="AY169" s="198" t="s">
        <v>154</v>
      </c>
    </row>
    <row r="170" s="13" customFormat="1">
      <c r="B170" s="199"/>
      <c r="D170" s="188" t="s">
        <v>165</v>
      </c>
      <c r="E170" s="200" t="s">
        <v>3</v>
      </c>
      <c r="F170" s="201" t="s">
        <v>179</v>
      </c>
      <c r="H170" s="202">
        <v>150</v>
      </c>
      <c r="I170" s="203"/>
      <c r="L170" s="199"/>
      <c r="M170" s="204"/>
      <c r="N170" s="205"/>
      <c r="O170" s="205"/>
      <c r="P170" s="205"/>
      <c r="Q170" s="205"/>
      <c r="R170" s="205"/>
      <c r="S170" s="205"/>
      <c r="T170" s="206"/>
      <c r="AT170" s="200" t="s">
        <v>165</v>
      </c>
      <c r="AU170" s="200" t="s">
        <v>82</v>
      </c>
      <c r="AV170" s="13" t="s">
        <v>161</v>
      </c>
      <c r="AW170" s="13" t="s">
        <v>33</v>
      </c>
      <c r="AX170" s="13" t="s">
        <v>80</v>
      </c>
      <c r="AY170" s="200" t="s">
        <v>154</v>
      </c>
    </row>
    <row r="171" s="11" customFormat="1" ht="22.8" customHeight="1">
      <c r="B171" s="162"/>
      <c r="D171" s="163" t="s">
        <v>71</v>
      </c>
      <c r="E171" s="173" t="s">
        <v>161</v>
      </c>
      <c r="F171" s="173" t="s">
        <v>446</v>
      </c>
      <c r="I171" s="165"/>
      <c r="J171" s="174">
        <f>BK171</f>
        <v>0</v>
      </c>
      <c r="L171" s="162"/>
      <c r="M171" s="167"/>
      <c r="N171" s="168"/>
      <c r="O171" s="168"/>
      <c r="P171" s="169">
        <f>SUM(P172:P174)</f>
        <v>0</v>
      </c>
      <c r="Q171" s="168"/>
      <c r="R171" s="169">
        <f>SUM(R172:R174)</f>
        <v>0</v>
      </c>
      <c r="S171" s="168"/>
      <c r="T171" s="170">
        <f>SUM(T172:T174)</f>
        <v>0</v>
      </c>
      <c r="AR171" s="163" t="s">
        <v>80</v>
      </c>
      <c r="AT171" s="171" t="s">
        <v>71</v>
      </c>
      <c r="AU171" s="171" t="s">
        <v>80</v>
      </c>
      <c r="AY171" s="163" t="s">
        <v>154</v>
      </c>
      <c r="BK171" s="172">
        <f>SUM(BK172:BK174)</f>
        <v>0</v>
      </c>
    </row>
    <row r="172" s="1" customFormat="1" ht="16.5" customHeight="1">
      <c r="B172" s="175"/>
      <c r="C172" s="176" t="s">
        <v>288</v>
      </c>
      <c r="D172" s="176" t="s">
        <v>156</v>
      </c>
      <c r="E172" s="177" t="s">
        <v>447</v>
      </c>
      <c r="F172" s="178" t="s">
        <v>2558</v>
      </c>
      <c r="G172" s="179" t="s">
        <v>123</v>
      </c>
      <c r="H172" s="180">
        <v>12</v>
      </c>
      <c r="I172" s="181"/>
      <c r="J172" s="182">
        <f>ROUND(I172*H172,2)</f>
        <v>0</v>
      </c>
      <c r="K172" s="178" t="s">
        <v>3</v>
      </c>
      <c r="L172" s="37"/>
      <c r="M172" s="183" t="s">
        <v>3</v>
      </c>
      <c r="N172" s="184" t="s">
        <v>43</v>
      </c>
      <c r="O172" s="67"/>
      <c r="P172" s="185">
        <f>O172*H172</f>
        <v>0</v>
      </c>
      <c r="Q172" s="185">
        <v>0</v>
      </c>
      <c r="R172" s="185">
        <f>Q172*H172</f>
        <v>0</v>
      </c>
      <c r="S172" s="185">
        <v>0</v>
      </c>
      <c r="T172" s="186">
        <f>S172*H172</f>
        <v>0</v>
      </c>
      <c r="AR172" s="19" t="s">
        <v>161</v>
      </c>
      <c r="AT172" s="19" t="s">
        <v>156</v>
      </c>
      <c r="AU172" s="19" t="s">
        <v>82</v>
      </c>
      <c r="AY172" s="19" t="s">
        <v>154</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161</v>
      </c>
      <c r="BM172" s="19" t="s">
        <v>2559</v>
      </c>
    </row>
    <row r="173" s="12" customFormat="1">
      <c r="B173" s="191"/>
      <c r="D173" s="188" t="s">
        <v>165</v>
      </c>
      <c r="E173" s="198" t="s">
        <v>3</v>
      </c>
      <c r="F173" s="192" t="s">
        <v>2560</v>
      </c>
      <c r="H173" s="193">
        <v>12</v>
      </c>
      <c r="I173" s="194"/>
      <c r="L173" s="191"/>
      <c r="M173" s="195"/>
      <c r="N173" s="196"/>
      <c r="O173" s="196"/>
      <c r="P173" s="196"/>
      <c r="Q173" s="196"/>
      <c r="R173" s="196"/>
      <c r="S173" s="196"/>
      <c r="T173" s="197"/>
      <c r="AT173" s="198" t="s">
        <v>165</v>
      </c>
      <c r="AU173" s="198" t="s">
        <v>82</v>
      </c>
      <c r="AV173" s="12" t="s">
        <v>82</v>
      </c>
      <c r="AW173" s="12" t="s">
        <v>33</v>
      </c>
      <c r="AX173" s="12" t="s">
        <v>72</v>
      </c>
      <c r="AY173" s="198" t="s">
        <v>154</v>
      </c>
    </row>
    <row r="174" s="13" customFormat="1">
      <c r="B174" s="199"/>
      <c r="D174" s="188" t="s">
        <v>165</v>
      </c>
      <c r="E174" s="200" t="s">
        <v>360</v>
      </c>
      <c r="F174" s="201" t="s">
        <v>179</v>
      </c>
      <c r="H174" s="202">
        <v>12</v>
      </c>
      <c r="I174" s="203"/>
      <c r="L174" s="199"/>
      <c r="M174" s="204"/>
      <c r="N174" s="205"/>
      <c r="O174" s="205"/>
      <c r="P174" s="205"/>
      <c r="Q174" s="205"/>
      <c r="R174" s="205"/>
      <c r="S174" s="205"/>
      <c r="T174" s="206"/>
      <c r="AT174" s="200" t="s">
        <v>165</v>
      </c>
      <c r="AU174" s="200" t="s">
        <v>82</v>
      </c>
      <c r="AV174" s="13" t="s">
        <v>161</v>
      </c>
      <c r="AW174" s="13" t="s">
        <v>33</v>
      </c>
      <c r="AX174" s="13" t="s">
        <v>80</v>
      </c>
      <c r="AY174" s="200" t="s">
        <v>154</v>
      </c>
    </row>
    <row r="175" s="11" customFormat="1" ht="22.8" customHeight="1">
      <c r="B175" s="162"/>
      <c r="D175" s="163" t="s">
        <v>71</v>
      </c>
      <c r="E175" s="173" t="s">
        <v>188</v>
      </c>
      <c r="F175" s="173" t="s">
        <v>2109</v>
      </c>
      <c r="I175" s="165"/>
      <c r="J175" s="174">
        <f>BK175</f>
        <v>0</v>
      </c>
      <c r="L175" s="162"/>
      <c r="M175" s="167"/>
      <c r="N175" s="168"/>
      <c r="O175" s="168"/>
      <c r="P175" s="169">
        <f>SUM(P176:P189)</f>
        <v>0</v>
      </c>
      <c r="Q175" s="168"/>
      <c r="R175" s="169">
        <f>SUM(R176:R189)</f>
        <v>0.031415999999999999</v>
      </c>
      <c r="S175" s="168"/>
      <c r="T175" s="170">
        <f>SUM(T176:T189)</f>
        <v>0</v>
      </c>
      <c r="AR175" s="163" t="s">
        <v>80</v>
      </c>
      <c r="AT175" s="171" t="s">
        <v>71</v>
      </c>
      <c r="AU175" s="171" t="s">
        <v>80</v>
      </c>
      <c r="AY175" s="163" t="s">
        <v>154</v>
      </c>
      <c r="BK175" s="172">
        <f>SUM(BK176:BK189)</f>
        <v>0</v>
      </c>
    </row>
    <row r="176" s="1" customFormat="1" ht="16.5" customHeight="1">
      <c r="B176" s="175"/>
      <c r="C176" s="176" t="s">
        <v>294</v>
      </c>
      <c r="D176" s="176" t="s">
        <v>156</v>
      </c>
      <c r="E176" s="177" t="s">
        <v>2561</v>
      </c>
      <c r="F176" s="178" t="s">
        <v>2562</v>
      </c>
      <c r="G176" s="179" t="s">
        <v>206</v>
      </c>
      <c r="H176" s="180">
        <v>4.4000000000000004</v>
      </c>
      <c r="I176" s="181"/>
      <c r="J176" s="182">
        <f>ROUND(I176*H176,2)</f>
        <v>0</v>
      </c>
      <c r="K176" s="178" t="s">
        <v>160</v>
      </c>
      <c r="L176" s="37"/>
      <c r="M176" s="183" t="s">
        <v>3</v>
      </c>
      <c r="N176" s="184" t="s">
        <v>43</v>
      </c>
      <c r="O176" s="67"/>
      <c r="P176" s="185">
        <f>O176*H176</f>
        <v>0</v>
      </c>
      <c r="Q176" s="185">
        <v>0</v>
      </c>
      <c r="R176" s="185">
        <f>Q176*H176</f>
        <v>0</v>
      </c>
      <c r="S176" s="185">
        <v>0</v>
      </c>
      <c r="T176" s="186">
        <f>S176*H176</f>
        <v>0</v>
      </c>
      <c r="AR176" s="19" t="s">
        <v>161</v>
      </c>
      <c r="AT176" s="19" t="s">
        <v>156</v>
      </c>
      <c r="AU176" s="19" t="s">
        <v>82</v>
      </c>
      <c r="AY176" s="19" t="s">
        <v>154</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161</v>
      </c>
      <c r="BM176" s="19" t="s">
        <v>2563</v>
      </c>
    </row>
    <row r="177" s="12" customFormat="1">
      <c r="B177" s="191"/>
      <c r="D177" s="188" t="s">
        <v>165</v>
      </c>
      <c r="E177" s="198" t="s">
        <v>3</v>
      </c>
      <c r="F177" s="192" t="s">
        <v>2564</v>
      </c>
      <c r="H177" s="193">
        <v>4.4000000000000004</v>
      </c>
      <c r="I177" s="194"/>
      <c r="L177" s="191"/>
      <c r="M177" s="195"/>
      <c r="N177" s="196"/>
      <c r="O177" s="196"/>
      <c r="P177" s="196"/>
      <c r="Q177" s="196"/>
      <c r="R177" s="196"/>
      <c r="S177" s="196"/>
      <c r="T177" s="197"/>
      <c r="AT177" s="198" t="s">
        <v>165</v>
      </c>
      <c r="AU177" s="198" t="s">
        <v>82</v>
      </c>
      <c r="AV177" s="12" t="s">
        <v>82</v>
      </c>
      <c r="AW177" s="12" t="s">
        <v>33</v>
      </c>
      <c r="AX177" s="12" t="s">
        <v>72</v>
      </c>
      <c r="AY177" s="198" t="s">
        <v>154</v>
      </c>
    </row>
    <row r="178" s="13" customFormat="1">
      <c r="B178" s="199"/>
      <c r="D178" s="188" t="s">
        <v>165</v>
      </c>
      <c r="E178" s="200" t="s">
        <v>3</v>
      </c>
      <c r="F178" s="201" t="s">
        <v>179</v>
      </c>
      <c r="H178" s="202">
        <v>4.4000000000000004</v>
      </c>
      <c r="I178" s="203"/>
      <c r="L178" s="199"/>
      <c r="M178" s="204"/>
      <c r="N178" s="205"/>
      <c r="O178" s="205"/>
      <c r="P178" s="205"/>
      <c r="Q178" s="205"/>
      <c r="R178" s="205"/>
      <c r="S178" s="205"/>
      <c r="T178" s="206"/>
      <c r="AT178" s="200" t="s">
        <v>165</v>
      </c>
      <c r="AU178" s="200" t="s">
        <v>82</v>
      </c>
      <c r="AV178" s="13" t="s">
        <v>161</v>
      </c>
      <c r="AW178" s="13" t="s">
        <v>33</v>
      </c>
      <c r="AX178" s="13" t="s">
        <v>80</v>
      </c>
      <c r="AY178" s="200" t="s">
        <v>154</v>
      </c>
    </row>
    <row r="179" s="1" customFormat="1" ht="16.5" customHeight="1">
      <c r="B179" s="175"/>
      <c r="C179" s="176" t="s">
        <v>303</v>
      </c>
      <c r="D179" s="176" t="s">
        <v>156</v>
      </c>
      <c r="E179" s="177" t="s">
        <v>2131</v>
      </c>
      <c r="F179" s="178" t="s">
        <v>2132</v>
      </c>
      <c r="G179" s="179" t="s">
        <v>206</v>
      </c>
      <c r="H179" s="180">
        <v>5.5999999999999996</v>
      </c>
      <c r="I179" s="181"/>
      <c r="J179" s="182">
        <f>ROUND(I179*H179,2)</f>
        <v>0</v>
      </c>
      <c r="K179" s="178" t="s">
        <v>160</v>
      </c>
      <c r="L179" s="37"/>
      <c r="M179" s="183" t="s">
        <v>3</v>
      </c>
      <c r="N179" s="184" t="s">
        <v>43</v>
      </c>
      <c r="O179" s="67"/>
      <c r="P179" s="185">
        <f>O179*H179</f>
        <v>0</v>
      </c>
      <c r="Q179" s="185">
        <v>0.0056100000000000004</v>
      </c>
      <c r="R179" s="185">
        <f>Q179*H179</f>
        <v>0.031415999999999999</v>
      </c>
      <c r="S179" s="185">
        <v>0</v>
      </c>
      <c r="T179" s="186">
        <f>S179*H179</f>
        <v>0</v>
      </c>
      <c r="AR179" s="19" t="s">
        <v>161</v>
      </c>
      <c r="AT179" s="19" t="s">
        <v>156</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161</v>
      </c>
      <c r="BM179" s="19" t="s">
        <v>2565</v>
      </c>
    </row>
    <row r="180" s="12" customFormat="1">
      <c r="B180" s="191"/>
      <c r="D180" s="188" t="s">
        <v>165</v>
      </c>
      <c r="E180" s="198" t="s">
        <v>3</v>
      </c>
      <c r="F180" s="192" t="s">
        <v>2566</v>
      </c>
      <c r="H180" s="193">
        <v>5.5999999999999996</v>
      </c>
      <c r="I180" s="194"/>
      <c r="L180" s="191"/>
      <c r="M180" s="195"/>
      <c r="N180" s="196"/>
      <c r="O180" s="196"/>
      <c r="P180" s="196"/>
      <c r="Q180" s="196"/>
      <c r="R180" s="196"/>
      <c r="S180" s="196"/>
      <c r="T180" s="197"/>
      <c r="AT180" s="198" t="s">
        <v>165</v>
      </c>
      <c r="AU180" s="198" t="s">
        <v>82</v>
      </c>
      <c r="AV180" s="12" t="s">
        <v>82</v>
      </c>
      <c r="AW180" s="12" t="s">
        <v>33</v>
      </c>
      <c r="AX180" s="12" t="s">
        <v>72</v>
      </c>
      <c r="AY180" s="198" t="s">
        <v>154</v>
      </c>
    </row>
    <row r="181" s="13" customFormat="1">
      <c r="B181" s="199"/>
      <c r="D181" s="188" t="s">
        <v>165</v>
      </c>
      <c r="E181" s="200" t="s">
        <v>3</v>
      </c>
      <c r="F181" s="201" t="s">
        <v>179</v>
      </c>
      <c r="H181" s="202">
        <v>5.5999999999999996</v>
      </c>
      <c r="I181" s="203"/>
      <c r="L181" s="199"/>
      <c r="M181" s="204"/>
      <c r="N181" s="205"/>
      <c r="O181" s="205"/>
      <c r="P181" s="205"/>
      <c r="Q181" s="205"/>
      <c r="R181" s="205"/>
      <c r="S181" s="205"/>
      <c r="T181" s="206"/>
      <c r="AT181" s="200" t="s">
        <v>165</v>
      </c>
      <c r="AU181" s="200" t="s">
        <v>82</v>
      </c>
      <c r="AV181" s="13" t="s">
        <v>161</v>
      </c>
      <c r="AW181" s="13" t="s">
        <v>33</v>
      </c>
      <c r="AX181" s="13" t="s">
        <v>80</v>
      </c>
      <c r="AY181" s="200" t="s">
        <v>154</v>
      </c>
    </row>
    <row r="182" s="1" customFormat="1" ht="22.5" customHeight="1">
      <c r="B182" s="175"/>
      <c r="C182" s="176" t="s">
        <v>309</v>
      </c>
      <c r="D182" s="176" t="s">
        <v>156</v>
      </c>
      <c r="E182" s="177" t="s">
        <v>2134</v>
      </c>
      <c r="F182" s="178" t="s">
        <v>2135</v>
      </c>
      <c r="G182" s="179" t="s">
        <v>206</v>
      </c>
      <c r="H182" s="180">
        <v>5.5999999999999996</v>
      </c>
      <c r="I182" s="181"/>
      <c r="J182" s="182">
        <f>ROUND(I182*H182,2)</f>
        <v>0</v>
      </c>
      <c r="K182" s="178" t="s">
        <v>160</v>
      </c>
      <c r="L182" s="37"/>
      <c r="M182" s="183" t="s">
        <v>3</v>
      </c>
      <c r="N182" s="184" t="s">
        <v>43</v>
      </c>
      <c r="O182" s="67"/>
      <c r="P182" s="185">
        <f>O182*H182</f>
        <v>0</v>
      </c>
      <c r="Q182" s="185">
        <v>0</v>
      </c>
      <c r="R182" s="185">
        <f>Q182*H182</f>
        <v>0</v>
      </c>
      <c r="S182" s="185">
        <v>0</v>
      </c>
      <c r="T182" s="186">
        <f>S182*H182</f>
        <v>0</v>
      </c>
      <c r="AR182" s="19" t="s">
        <v>161</v>
      </c>
      <c r="AT182" s="19" t="s">
        <v>156</v>
      </c>
      <c r="AU182" s="19" t="s">
        <v>82</v>
      </c>
      <c r="AY182" s="19" t="s">
        <v>154</v>
      </c>
      <c r="BE182" s="187">
        <f>IF(N182="základní",J182,0)</f>
        <v>0</v>
      </c>
      <c r="BF182" s="187">
        <f>IF(N182="snížená",J182,0)</f>
        <v>0</v>
      </c>
      <c r="BG182" s="187">
        <f>IF(N182="zákl. přenesená",J182,0)</f>
        <v>0</v>
      </c>
      <c r="BH182" s="187">
        <f>IF(N182="sníž. přenesená",J182,0)</f>
        <v>0</v>
      </c>
      <c r="BI182" s="187">
        <f>IF(N182="nulová",J182,0)</f>
        <v>0</v>
      </c>
      <c r="BJ182" s="19" t="s">
        <v>80</v>
      </c>
      <c r="BK182" s="187">
        <f>ROUND(I182*H182,2)</f>
        <v>0</v>
      </c>
      <c r="BL182" s="19" t="s">
        <v>161</v>
      </c>
      <c r="BM182" s="19" t="s">
        <v>2567</v>
      </c>
    </row>
    <row r="183" s="1" customFormat="1">
      <c r="B183" s="37"/>
      <c r="D183" s="188" t="s">
        <v>163</v>
      </c>
      <c r="F183" s="189" t="s">
        <v>2137</v>
      </c>
      <c r="I183" s="121"/>
      <c r="L183" s="37"/>
      <c r="M183" s="190"/>
      <c r="N183" s="67"/>
      <c r="O183" s="67"/>
      <c r="P183" s="67"/>
      <c r="Q183" s="67"/>
      <c r="R183" s="67"/>
      <c r="S183" s="67"/>
      <c r="T183" s="68"/>
      <c r="AT183" s="19" t="s">
        <v>163</v>
      </c>
      <c r="AU183" s="19" t="s">
        <v>82</v>
      </c>
    </row>
    <row r="184" s="12" customFormat="1">
      <c r="B184" s="191"/>
      <c r="D184" s="188" t="s">
        <v>165</v>
      </c>
      <c r="E184" s="198" t="s">
        <v>3</v>
      </c>
      <c r="F184" s="192" t="s">
        <v>2568</v>
      </c>
      <c r="H184" s="193">
        <v>5.5999999999999996</v>
      </c>
      <c r="I184" s="194"/>
      <c r="L184" s="191"/>
      <c r="M184" s="195"/>
      <c r="N184" s="196"/>
      <c r="O184" s="196"/>
      <c r="P184" s="196"/>
      <c r="Q184" s="196"/>
      <c r="R184" s="196"/>
      <c r="S184" s="196"/>
      <c r="T184" s="197"/>
      <c r="AT184" s="198" t="s">
        <v>165</v>
      </c>
      <c r="AU184" s="198" t="s">
        <v>82</v>
      </c>
      <c r="AV184" s="12" t="s">
        <v>82</v>
      </c>
      <c r="AW184" s="12" t="s">
        <v>33</v>
      </c>
      <c r="AX184" s="12" t="s">
        <v>72</v>
      </c>
      <c r="AY184" s="198" t="s">
        <v>154</v>
      </c>
    </row>
    <row r="185" s="13" customFormat="1">
      <c r="B185" s="199"/>
      <c r="D185" s="188" t="s">
        <v>165</v>
      </c>
      <c r="E185" s="200" t="s">
        <v>3</v>
      </c>
      <c r="F185" s="201" t="s">
        <v>179</v>
      </c>
      <c r="H185" s="202">
        <v>5.5999999999999996</v>
      </c>
      <c r="I185" s="203"/>
      <c r="L185" s="199"/>
      <c r="M185" s="204"/>
      <c r="N185" s="205"/>
      <c r="O185" s="205"/>
      <c r="P185" s="205"/>
      <c r="Q185" s="205"/>
      <c r="R185" s="205"/>
      <c r="S185" s="205"/>
      <c r="T185" s="206"/>
      <c r="AT185" s="200" t="s">
        <v>165</v>
      </c>
      <c r="AU185" s="200" t="s">
        <v>82</v>
      </c>
      <c r="AV185" s="13" t="s">
        <v>161</v>
      </c>
      <c r="AW185" s="13" t="s">
        <v>33</v>
      </c>
      <c r="AX185" s="13" t="s">
        <v>80</v>
      </c>
      <c r="AY185" s="200" t="s">
        <v>154</v>
      </c>
    </row>
    <row r="186" s="1" customFormat="1" ht="22.5" customHeight="1">
      <c r="B186" s="175"/>
      <c r="C186" s="176" t="s">
        <v>314</v>
      </c>
      <c r="D186" s="176" t="s">
        <v>156</v>
      </c>
      <c r="E186" s="177" t="s">
        <v>2138</v>
      </c>
      <c r="F186" s="178" t="s">
        <v>2139</v>
      </c>
      <c r="G186" s="179" t="s">
        <v>206</v>
      </c>
      <c r="H186" s="180">
        <v>3.2000000000000002</v>
      </c>
      <c r="I186" s="181"/>
      <c r="J186" s="182">
        <f>ROUND(I186*H186,2)</f>
        <v>0</v>
      </c>
      <c r="K186" s="178" t="s">
        <v>160</v>
      </c>
      <c r="L186" s="37"/>
      <c r="M186" s="183" t="s">
        <v>3</v>
      </c>
      <c r="N186" s="184" t="s">
        <v>43</v>
      </c>
      <c r="O186" s="67"/>
      <c r="P186" s="185">
        <f>O186*H186</f>
        <v>0</v>
      </c>
      <c r="Q186" s="185">
        <v>0</v>
      </c>
      <c r="R186" s="185">
        <f>Q186*H186</f>
        <v>0</v>
      </c>
      <c r="S186" s="185">
        <v>0</v>
      </c>
      <c r="T186" s="186">
        <f>S186*H186</f>
        <v>0</v>
      </c>
      <c r="AR186" s="19" t="s">
        <v>161</v>
      </c>
      <c r="AT186" s="19" t="s">
        <v>156</v>
      </c>
      <c r="AU186" s="19" t="s">
        <v>82</v>
      </c>
      <c r="AY186" s="19" t="s">
        <v>154</v>
      </c>
      <c r="BE186" s="187">
        <f>IF(N186="základní",J186,0)</f>
        <v>0</v>
      </c>
      <c r="BF186" s="187">
        <f>IF(N186="snížená",J186,0)</f>
        <v>0</v>
      </c>
      <c r="BG186" s="187">
        <f>IF(N186="zákl. přenesená",J186,0)</f>
        <v>0</v>
      </c>
      <c r="BH186" s="187">
        <f>IF(N186="sníž. přenesená",J186,0)</f>
        <v>0</v>
      </c>
      <c r="BI186" s="187">
        <f>IF(N186="nulová",J186,0)</f>
        <v>0</v>
      </c>
      <c r="BJ186" s="19" t="s">
        <v>80</v>
      </c>
      <c r="BK186" s="187">
        <f>ROUND(I186*H186,2)</f>
        <v>0</v>
      </c>
      <c r="BL186" s="19" t="s">
        <v>161</v>
      </c>
      <c r="BM186" s="19" t="s">
        <v>2569</v>
      </c>
    </row>
    <row r="187" s="1" customFormat="1">
      <c r="B187" s="37"/>
      <c r="D187" s="188" t="s">
        <v>163</v>
      </c>
      <c r="F187" s="189" t="s">
        <v>2141</v>
      </c>
      <c r="I187" s="121"/>
      <c r="L187" s="37"/>
      <c r="M187" s="190"/>
      <c r="N187" s="67"/>
      <c r="O187" s="67"/>
      <c r="P187" s="67"/>
      <c r="Q187" s="67"/>
      <c r="R187" s="67"/>
      <c r="S187" s="67"/>
      <c r="T187" s="68"/>
      <c r="AT187" s="19" t="s">
        <v>163</v>
      </c>
      <c r="AU187" s="19" t="s">
        <v>82</v>
      </c>
    </row>
    <row r="188" s="12" customFormat="1">
      <c r="B188" s="191"/>
      <c r="D188" s="188" t="s">
        <v>165</v>
      </c>
      <c r="E188" s="198" t="s">
        <v>3</v>
      </c>
      <c r="F188" s="192" t="s">
        <v>2498</v>
      </c>
      <c r="H188" s="193">
        <v>3.2000000000000002</v>
      </c>
      <c r="I188" s="194"/>
      <c r="L188" s="191"/>
      <c r="M188" s="195"/>
      <c r="N188" s="196"/>
      <c r="O188" s="196"/>
      <c r="P188" s="196"/>
      <c r="Q188" s="196"/>
      <c r="R188" s="196"/>
      <c r="S188" s="196"/>
      <c r="T188" s="197"/>
      <c r="AT188" s="198" t="s">
        <v>165</v>
      </c>
      <c r="AU188" s="198" t="s">
        <v>82</v>
      </c>
      <c r="AV188" s="12" t="s">
        <v>82</v>
      </c>
      <c r="AW188" s="12" t="s">
        <v>33</v>
      </c>
      <c r="AX188" s="12" t="s">
        <v>72</v>
      </c>
      <c r="AY188" s="198" t="s">
        <v>154</v>
      </c>
    </row>
    <row r="189" s="13" customFormat="1">
      <c r="B189" s="199"/>
      <c r="D189" s="188" t="s">
        <v>165</v>
      </c>
      <c r="E189" s="200" t="s">
        <v>3</v>
      </c>
      <c r="F189" s="201" t="s">
        <v>179</v>
      </c>
      <c r="H189" s="202">
        <v>3.2000000000000002</v>
      </c>
      <c r="I189" s="203"/>
      <c r="L189" s="199"/>
      <c r="M189" s="204"/>
      <c r="N189" s="205"/>
      <c r="O189" s="205"/>
      <c r="P189" s="205"/>
      <c r="Q189" s="205"/>
      <c r="R189" s="205"/>
      <c r="S189" s="205"/>
      <c r="T189" s="206"/>
      <c r="AT189" s="200" t="s">
        <v>165</v>
      </c>
      <c r="AU189" s="200" t="s">
        <v>82</v>
      </c>
      <c r="AV189" s="13" t="s">
        <v>161</v>
      </c>
      <c r="AW189" s="13" t="s">
        <v>33</v>
      </c>
      <c r="AX189" s="13" t="s">
        <v>80</v>
      </c>
      <c r="AY189" s="200" t="s">
        <v>154</v>
      </c>
    </row>
    <row r="190" s="11" customFormat="1" ht="22.8" customHeight="1">
      <c r="B190" s="162"/>
      <c r="D190" s="163" t="s">
        <v>71</v>
      </c>
      <c r="E190" s="173" t="s">
        <v>203</v>
      </c>
      <c r="F190" s="173" t="s">
        <v>339</v>
      </c>
      <c r="I190" s="165"/>
      <c r="J190" s="174">
        <f>BK190</f>
        <v>0</v>
      </c>
      <c r="L190" s="162"/>
      <c r="M190" s="167"/>
      <c r="N190" s="168"/>
      <c r="O190" s="168"/>
      <c r="P190" s="169">
        <f>SUM(P191:P235)</f>
        <v>0</v>
      </c>
      <c r="Q190" s="168"/>
      <c r="R190" s="169">
        <f>SUM(R191:R235)</f>
        <v>1.0338299999999998</v>
      </c>
      <c r="S190" s="168"/>
      <c r="T190" s="170">
        <f>SUM(T191:T235)</f>
        <v>0</v>
      </c>
      <c r="AR190" s="163" t="s">
        <v>80</v>
      </c>
      <c r="AT190" s="171" t="s">
        <v>71</v>
      </c>
      <c r="AU190" s="171" t="s">
        <v>80</v>
      </c>
      <c r="AY190" s="163" t="s">
        <v>154</v>
      </c>
      <c r="BK190" s="172">
        <f>SUM(BK191:BK235)</f>
        <v>0</v>
      </c>
    </row>
    <row r="191" s="1" customFormat="1" ht="22.5" customHeight="1">
      <c r="B191" s="175"/>
      <c r="C191" s="176" t="s">
        <v>319</v>
      </c>
      <c r="D191" s="176" t="s">
        <v>156</v>
      </c>
      <c r="E191" s="177" t="s">
        <v>1532</v>
      </c>
      <c r="F191" s="178" t="s">
        <v>1533</v>
      </c>
      <c r="G191" s="179" t="s">
        <v>253</v>
      </c>
      <c r="H191" s="180">
        <v>150</v>
      </c>
      <c r="I191" s="181"/>
      <c r="J191" s="182">
        <f>ROUND(I191*H191,2)</f>
        <v>0</v>
      </c>
      <c r="K191" s="178" t="s">
        <v>160</v>
      </c>
      <c r="L191" s="37"/>
      <c r="M191" s="183" t="s">
        <v>3</v>
      </c>
      <c r="N191" s="184" t="s">
        <v>43</v>
      </c>
      <c r="O191" s="67"/>
      <c r="P191" s="185">
        <f>O191*H191</f>
        <v>0</v>
      </c>
      <c r="Q191" s="185">
        <v>0</v>
      </c>
      <c r="R191" s="185">
        <f>Q191*H191</f>
        <v>0</v>
      </c>
      <c r="S191" s="185">
        <v>0</v>
      </c>
      <c r="T191" s="186">
        <f>S191*H191</f>
        <v>0</v>
      </c>
      <c r="AR191" s="19" t="s">
        <v>161</v>
      </c>
      <c r="AT191" s="19" t="s">
        <v>156</v>
      </c>
      <c r="AU191" s="19" t="s">
        <v>82</v>
      </c>
      <c r="AY191" s="19" t="s">
        <v>154</v>
      </c>
      <c r="BE191" s="187">
        <f>IF(N191="základní",J191,0)</f>
        <v>0</v>
      </c>
      <c r="BF191" s="187">
        <f>IF(N191="snížená",J191,0)</f>
        <v>0</v>
      </c>
      <c r="BG191" s="187">
        <f>IF(N191="zákl. přenesená",J191,0)</f>
        <v>0</v>
      </c>
      <c r="BH191" s="187">
        <f>IF(N191="sníž. přenesená",J191,0)</f>
        <v>0</v>
      </c>
      <c r="BI191" s="187">
        <f>IF(N191="nulová",J191,0)</f>
        <v>0</v>
      </c>
      <c r="BJ191" s="19" t="s">
        <v>80</v>
      </c>
      <c r="BK191" s="187">
        <f>ROUND(I191*H191,2)</f>
        <v>0</v>
      </c>
      <c r="BL191" s="19" t="s">
        <v>161</v>
      </c>
      <c r="BM191" s="19" t="s">
        <v>2570</v>
      </c>
    </row>
    <row r="192" s="1" customFormat="1">
      <c r="B192" s="37"/>
      <c r="D192" s="188" t="s">
        <v>163</v>
      </c>
      <c r="F192" s="189" t="s">
        <v>2571</v>
      </c>
      <c r="I192" s="121"/>
      <c r="L192" s="37"/>
      <c r="M192" s="190"/>
      <c r="N192" s="67"/>
      <c r="O192" s="67"/>
      <c r="P192" s="67"/>
      <c r="Q192" s="67"/>
      <c r="R192" s="67"/>
      <c r="S192" s="67"/>
      <c r="T192" s="68"/>
      <c r="AT192" s="19" t="s">
        <v>163</v>
      </c>
      <c r="AU192" s="19" t="s">
        <v>82</v>
      </c>
    </row>
    <row r="193" s="12" customFormat="1">
      <c r="B193" s="191"/>
      <c r="D193" s="188" t="s">
        <v>165</v>
      </c>
      <c r="E193" s="198" t="s">
        <v>2474</v>
      </c>
      <c r="F193" s="192" t="s">
        <v>2572</v>
      </c>
      <c r="H193" s="193">
        <v>150</v>
      </c>
      <c r="I193" s="194"/>
      <c r="L193" s="191"/>
      <c r="M193" s="195"/>
      <c r="N193" s="196"/>
      <c r="O193" s="196"/>
      <c r="P193" s="196"/>
      <c r="Q193" s="196"/>
      <c r="R193" s="196"/>
      <c r="S193" s="196"/>
      <c r="T193" s="197"/>
      <c r="AT193" s="198" t="s">
        <v>165</v>
      </c>
      <c r="AU193" s="198" t="s">
        <v>82</v>
      </c>
      <c r="AV193" s="12" t="s">
        <v>82</v>
      </c>
      <c r="AW193" s="12" t="s">
        <v>33</v>
      </c>
      <c r="AX193" s="12" t="s">
        <v>80</v>
      </c>
      <c r="AY193" s="198" t="s">
        <v>154</v>
      </c>
    </row>
    <row r="194" s="1" customFormat="1" ht="16.5" customHeight="1">
      <c r="B194" s="175"/>
      <c r="C194" s="207" t="s">
        <v>324</v>
      </c>
      <c r="D194" s="207" t="s">
        <v>232</v>
      </c>
      <c r="E194" s="208" t="s">
        <v>2573</v>
      </c>
      <c r="F194" s="209" t="s">
        <v>2574</v>
      </c>
      <c r="G194" s="210" t="s">
        <v>253</v>
      </c>
      <c r="H194" s="211">
        <v>152.25</v>
      </c>
      <c r="I194" s="212"/>
      <c r="J194" s="213">
        <f>ROUND(I194*H194,2)</f>
        <v>0</v>
      </c>
      <c r="K194" s="209" t="s">
        <v>160</v>
      </c>
      <c r="L194" s="214"/>
      <c r="M194" s="215" t="s">
        <v>3</v>
      </c>
      <c r="N194" s="216" t="s">
        <v>43</v>
      </c>
      <c r="O194" s="67"/>
      <c r="P194" s="185">
        <f>O194*H194</f>
        <v>0</v>
      </c>
      <c r="Q194" s="185">
        <v>0.00027999999999999998</v>
      </c>
      <c r="R194" s="185">
        <f>Q194*H194</f>
        <v>0.042629999999999994</v>
      </c>
      <c r="S194" s="185">
        <v>0</v>
      </c>
      <c r="T194" s="186">
        <f>S194*H194</f>
        <v>0</v>
      </c>
      <c r="AR194" s="19" t="s">
        <v>203</v>
      </c>
      <c r="AT194" s="19" t="s">
        <v>232</v>
      </c>
      <c r="AU194" s="19" t="s">
        <v>82</v>
      </c>
      <c r="AY194" s="19" t="s">
        <v>154</v>
      </c>
      <c r="BE194" s="187">
        <f>IF(N194="základní",J194,0)</f>
        <v>0</v>
      </c>
      <c r="BF194" s="187">
        <f>IF(N194="snížená",J194,0)</f>
        <v>0</v>
      </c>
      <c r="BG194" s="187">
        <f>IF(N194="zákl. přenesená",J194,0)</f>
        <v>0</v>
      </c>
      <c r="BH194" s="187">
        <f>IF(N194="sníž. přenesená",J194,0)</f>
        <v>0</v>
      </c>
      <c r="BI194" s="187">
        <f>IF(N194="nulová",J194,0)</f>
        <v>0</v>
      </c>
      <c r="BJ194" s="19" t="s">
        <v>80</v>
      </c>
      <c r="BK194" s="187">
        <f>ROUND(I194*H194,2)</f>
        <v>0</v>
      </c>
      <c r="BL194" s="19" t="s">
        <v>161</v>
      </c>
      <c r="BM194" s="19" t="s">
        <v>2575</v>
      </c>
    </row>
    <row r="195" s="12" customFormat="1">
      <c r="B195" s="191"/>
      <c r="D195" s="188" t="s">
        <v>165</v>
      </c>
      <c r="F195" s="192" t="s">
        <v>2576</v>
      </c>
      <c r="H195" s="193">
        <v>152.25</v>
      </c>
      <c r="I195" s="194"/>
      <c r="L195" s="191"/>
      <c r="M195" s="195"/>
      <c r="N195" s="196"/>
      <c r="O195" s="196"/>
      <c r="P195" s="196"/>
      <c r="Q195" s="196"/>
      <c r="R195" s="196"/>
      <c r="S195" s="196"/>
      <c r="T195" s="197"/>
      <c r="AT195" s="198" t="s">
        <v>165</v>
      </c>
      <c r="AU195" s="198" t="s">
        <v>82</v>
      </c>
      <c r="AV195" s="12" t="s">
        <v>82</v>
      </c>
      <c r="AW195" s="12" t="s">
        <v>4</v>
      </c>
      <c r="AX195" s="12" t="s">
        <v>80</v>
      </c>
      <c r="AY195" s="198" t="s">
        <v>154</v>
      </c>
    </row>
    <row r="196" s="1" customFormat="1" ht="22.5" customHeight="1">
      <c r="B196" s="175"/>
      <c r="C196" s="176" t="s">
        <v>334</v>
      </c>
      <c r="D196" s="176" t="s">
        <v>156</v>
      </c>
      <c r="E196" s="177" t="s">
        <v>1540</v>
      </c>
      <c r="F196" s="178" t="s">
        <v>1541</v>
      </c>
      <c r="G196" s="179" t="s">
        <v>241</v>
      </c>
      <c r="H196" s="180">
        <v>22</v>
      </c>
      <c r="I196" s="181"/>
      <c r="J196" s="182">
        <f>ROUND(I196*H196,2)</f>
        <v>0</v>
      </c>
      <c r="K196" s="178" t="s">
        <v>160</v>
      </c>
      <c r="L196" s="37"/>
      <c r="M196" s="183" t="s">
        <v>3</v>
      </c>
      <c r="N196" s="184" t="s">
        <v>43</v>
      </c>
      <c r="O196" s="67"/>
      <c r="P196" s="185">
        <f>O196*H196</f>
        <v>0</v>
      </c>
      <c r="Q196" s="185">
        <v>0</v>
      </c>
      <c r="R196" s="185">
        <f>Q196*H196</f>
        <v>0</v>
      </c>
      <c r="S196" s="185">
        <v>0</v>
      </c>
      <c r="T196" s="186">
        <f>S196*H196</f>
        <v>0</v>
      </c>
      <c r="AR196" s="19" t="s">
        <v>161</v>
      </c>
      <c r="AT196" s="19" t="s">
        <v>156</v>
      </c>
      <c r="AU196" s="19" t="s">
        <v>82</v>
      </c>
      <c r="AY196" s="19" t="s">
        <v>154</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161</v>
      </c>
      <c r="BM196" s="19" t="s">
        <v>2577</v>
      </c>
    </row>
    <row r="197" s="1" customFormat="1">
      <c r="B197" s="37"/>
      <c r="D197" s="188" t="s">
        <v>163</v>
      </c>
      <c r="F197" s="189" t="s">
        <v>614</v>
      </c>
      <c r="I197" s="121"/>
      <c r="L197" s="37"/>
      <c r="M197" s="190"/>
      <c r="N197" s="67"/>
      <c r="O197" s="67"/>
      <c r="P197" s="67"/>
      <c r="Q197" s="67"/>
      <c r="R197" s="67"/>
      <c r="S197" s="67"/>
      <c r="T197" s="68"/>
      <c r="AT197" s="19" t="s">
        <v>163</v>
      </c>
      <c r="AU197" s="19" t="s">
        <v>82</v>
      </c>
    </row>
    <row r="198" s="1" customFormat="1" ht="16.5" customHeight="1">
      <c r="B198" s="175"/>
      <c r="C198" s="207" t="s">
        <v>340</v>
      </c>
      <c r="D198" s="207" t="s">
        <v>232</v>
      </c>
      <c r="E198" s="208" t="s">
        <v>1543</v>
      </c>
      <c r="F198" s="209" t="s">
        <v>1544</v>
      </c>
      <c r="G198" s="210" t="s">
        <v>241</v>
      </c>
      <c r="H198" s="211">
        <v>22</v>
      </c>
      <c r="I198" s="212"/>
      <c r="J198" s="213">
        <f>ROUND(I198*H198,2)</f>
        <v>0</v>
      </c>
      <c r="K198" s="209" t="s">
        <v>160</v>
      </c>
      <c r="L198" s="214"/>
      <c r="M198" s="215" t="s">
        <v>3</v>
      </c>
      <c r="N198" s="216" t="s">
        <v>43</v>
      </c>
      <c r="O198" s="67"/>
      <c r="P198" s="185">
        <f>O198*H198</f>
        <v>0</v>
      </c>
      <c r="Q198" s="185">
        <v>5.0000000000000002E-05</v>
      </c>
      <c r="R198" s="185">
        <f>Q198*H198</f>
        <v>0.0011000000000000001</v>
      </c>
      <c r="S198" s="185">
        <v>0</v>
      </c>
      <c r="T198" s="186">
        <f>S198*H198</f>
        <v>0</v>
      </c>
      <c r="AR198" s="19" t="s">
        <v>203</v>
      </c>
      <c r="AT198" s="19" t="s">
        <v>232</v>
      </c>
      <c r="AU198" s="19" t="s">
        <v>82</v>
      </c>
      <c r="AY198" s="19" t="s">
        <v>154</v>
      </c>
      <c r="BE198" s="187">
        <f>IF(N198="základní",J198,0)</f>
        <v>0</v>
      </c>
      <c r="BF198" s="187">
        <f>IF(N198="snížená",J198,0)</f>
        <v>0</v>
      </c>
      <c r="BG198" s="187">
        <f>IF(N198="zákl. přenesená",J198,0)</f>
        <v>0</v>
      </c>
      <c r="BH198" s="187">
        <f>IF(N198="sníž. přenesená",J198,0)</f>
        <v>0</v>
      </c>
      <c r="BI198" s="187">
        <f>IF(N198="nulová",J198,0)</f>
        <v>0</v>
      </c>
      <c r="BJ198" s="19" t="s">
        <v>80</v>
      </c>
      <c r="BK198" s="187">
        <f>ROUND(I198*H198,2)</f>
        <v>0</v>
      </c>
      <c r="BL198" s="19" t="s">
        <v>161</v>
      </c>
      <c r="BM198" s="19" t="s">
        <v>2578</v>
      </c>
    </row>
    <row r="199" s="1" customFormat="1" ht="16.5" customHeight="1">
      <c r="B199" s="175"/>
      <c r="C199" s="176" t="s">
        <v>346</v>
      </c>
      <c r="D199" s="176" t="s">
        <v>156</v>
      </c>
      <c r="E199" s="177" t="s">
        <v>2579</v>
      </c>
      <c r="F199" s="178" t="s">
        <v>2580</v>
      </c>
      <c r="G199" s="179" t="s">
        <v>241</v>
      </c>
      <c r="H199" s="180">
        <v>15</v>
      </c>
      <c r="I199" s="181"/>
      <c r="J199" s="182">
        <f>ROUND(I199*H199,2)</f>
        <v>0</v>
      </c>
      <c r="K199" s="178" t="s">
        <v>160</v>
      </c>
      <c r="L199" s="37"/>
      <c r="M199" s="183" t="s">
        <v>3</v>
      </c>
      <c r="N199" s="184" t="s">
        <v>43</v>
      </c>
      <c r="O199" s="67"/>
      <c r="P199" s="185">
        <f>O199*H199</f>
        <v>0</v>
      </c>
      <c r="Q199" s="185">
        <v>0</v>
      </c>
      <c r="R199" s="185">
        <f>Q199*H199</f>
        <v>0</v>
      </c>
      <c r="S199" s="185">
        <v>0</v>
      </c>
      <c r="T199" s="186">
        <f>S199*H199</f>
        <v>0</v>
      </c>
      <c r="AR199" s="19" t="s">
        <v>161</v>
      </c>
      <c r="AT199" s="19" t="s">
        <v>156</v>
      </c>
      <c r="AU199" s="19" t="s">
        <v>82</v>
      </c>
      <c r="AY199" s="19" t="s">
        <v>154</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161</v>
      </c>
      <c r="BM199" s="19" t="s">
        <v>2581</v>
      </c>
    </row>
    <row r="200" s="1" customFormat="1">
      <c r="B200" s="37"/>
      <c r="D200" s="188" t="s">
        <v>163</v>
      </c>
      <c r="F200" s="189" t="s">
        <v>614</v>
      </c>
      <c r="I200" s="121"/>
      <c r="L200" s="37"/>
      <c r="M200" s="190"/>
      <c r="N200" s="67"/>
      <c r="O200" s="67"/>
      <c r="P200" s="67"/>
      <c r="Q200" s="67"/>
      <c r="R200" s="67"/>
      <c r="S200" s="67"/>
      <c r="T200" s="68"/>
      <c r="AT200" s="19" t="s">
        <v>163</v>
      </c>
      <c r="AU200" s="19" t="s">
        <v>82</v>
      </c>
    </row>
    <row r="201" s="1" customFormat="1" ht="16.5" customHeight="1">
      <c r="B201" s="175"/>
      <c r="C201" s="207" t="s">
        <v>352</v>
      </c>
      <c r="D201" s="207" t="s">
        <v>232</v>
      </c>
      <c r="E201" s="208" t="s">
        <v>2582</v>
      </c>
      <c r="F201" s="209" t="s">
        <v>2583</v>
      </c>
      <c r="G201" s="210" t="s">
        <v>241</v>
      </c>
      <c r="H201" s="211">
        <v>15</v>
      </c>
      <c r="I201" s="212"/>
      <c r="J201" s="213">
        <f>ROUND(I201*H201,2)</f>
        <v>0</v>
      </c>
      <c r="K201" s="209" t="s">
        <v>160</v>
      </c>
      <c r="L201" s="214"/>
      <c r="M201" s="215" t="s">
        <v>3</v>
      </c>
      <c r="N201" s="216" t="s">
        <v>43</v>
      </c>
      <c r="O201" s="67"/>
      <c r="P201" s="185">
        <f>O201*H201</f>
        <v>0</v>
      </c>
      <c r="Q201" s="185">
        <v>8.0000000000000007E-05</v>
      </c>
      <c r="R201" s="185">
        <f>Q201*H201</f>
        <v>0.0012000000000000001</v>
      </c>
      <c r="S201" s="185">
        <v>0</v>
      </c>
      <c r="T201" s="186">
        <f>S201*H201</f>
        <v>0</v>
      </c>
      <c r="AR201" s="19" t="s">
        <v>203</v>
      </c>
      <c r="AT201" s="19" t="s">
        <v>232</v>
      </c>
      <c r="AU201" s="19" t="s">
        <v>82</v>
      </c>
      <c r="AY201" s="19" t="s">
        <v>154</v>
      </c>
      <c r="BE201" s="187">
        <f>IF(N201="základní",J201,0)</f>
        <v>0</v>
      </c>
      <c r="BF201" s="187">
        <f>IF(N201="snížená",J201,0)</f>
        <v>0</v>
      </c>
      <c r="BG201" s="187">
        <f>IF(N201="zákl. přenesená",J201,0)</f>
        <v>0</v>
      </c>
      <c r="BH201" s="187">
        <f>IF(N201="sníž. přenesená",J201,0)</f>
        <v>0</v>
      </c>
      <c r="BI201" s="187">
        <f>IF(N201="nulová",J201,0)</f>
        <v>0</v>
      </c>
      <c r="BJ201" s="19" t="s">
        <v>80</v>
      </c>
      <c r="BK201" s="187">
        <f>ROUND(I201*H201,2)</f>
        <v>0</v>
      </c>
      <c r="BL201" s="19" t="s">
        <v>161</v>
      </c>
      <c r="BM201" s="19" t="s">
        <v>2584</v>
      </c>
    </row>
    <row r="202" s="1" customFormat="1" ht="16.5" customHeight="1">
      <c r="B202" s="175"/>
      <c r="C202" s="176" t="s">
        <v>524</v>
      </c>
      <c r="D202" s="176" t="s">
        <v>156</v>
      </c>
      <c r="E202" s="177" t="s">
        <v>2585</v>
      </c>
      <c r="F202" s="178" t="s">
        <v>2586</v>
      </c>
      <c r="G202" s="179" t="s">
        <v>241</v>
      </c>
      <c r="H202" s="180">
        <v>1</v>
      </c>
      <c r="I202" s="181"/>
      <c r="J202" s="182">
        <f>ROUND(I202*H202,2)</f>
        <v>0</v>
      </c>
      <c r="K202" s="178" t="s">
        <v>160</v>
      </c>
      <c r="L202" s="37"/>
      <c r="M202" s="183" t="s">
        <v>3</v>
      </c>
      <c r="N202" s="184" t="s">
        <v>43</v>
      </c>
      <c r="O202" s="67"/>
      <c r="P202" s="185">
        <f>O202*H202</f>
        <v>0</v>
      </c>
      <c r="Q202" s="185">
        <v>0</v>
      </c>
      <c r="R202" s="185">
        <f>Q202*H202</f>
        <v>0</v>
      </c>
      <c r="S202" s="185">
        <v>0</v>
      </c>
      <c r="T202" s="186">
        <f>S202*H202</f>
        <v>0</v>
      </c>
      <c r="AR202" s="19" t="s">
        <v>161</v>
      </c>
      <c r="AT202" s="19" t="s">
        <v>156</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2587</v>
      </c>
    </row>
    <row r="203" s="1" customFormat="1">
      <c r="B203" s="37"/>
      <c r="D203" s="188" t="s">
        <v>163</v>
      </c>
      <c r="F203" s="189" t="s">
        <v>614</v>
      </c>
      <c r="I203" s="121"/>
      <c r="L203" s="37"/>
      <c r="M203" s="190"/>
      <c r="N203" s="67"/>
      <c r="O203" s="67"/>
      <c r="P203" s="67"/>
      <c r="Q203" s="67"/>
      <c r="R203" s="67"/>
      <c r="S203" s="67"/>
      <c r="T203" s="68"/>
      <c r="AT203" s="19" t="s">
        <v>163</v>
      </c>
      <c r="AU203" s="19" t="s">
        <v>82</v>
      </c>
    </row>
    <row r="204" s="1" customFormat="1" ht="16.5" customHeight="1">
      <c r="B204" s="175"/>
      <c r="C204" s="207" t="s">
        <v>528</v>
      </c>
      <c r="D204" s="207" t="s">
        <v>232</v>
      </c>
      <c r="E204" s="208" t="s">
        <v>1554</v>
      </c>
      <c r="F204" s="209" t="s">
        <v>1555</v>
      </c>
      <c r="G204" s="210" t="s">
        <v>241</v>
      </c>
      <c r="H204" s="211">
        <v>1</v>
      </c>
      <c r="I204" s="212"/>
      <c r="J204" s="213">
        <f>ROUND(I204*H204,2)</f>
        <v>0</v>
      </c>
      <c r="K204" s="209" t="s">
        <v>160</v>
      </c>
      <c r="L204" s="214"/>
      <c r="M204" s="215" t="s">
        <v>3</v>
      </c>
      <c r="N204" s="216" t="s">
        <v>43</v>
      </c>
      <c r="O204" s="67"/>
      <c r="P204" s="185">
        <f>O204*H204</f>
        <v>0</v>
      </c>
      <c r="Q204" s="185">
        <v>9.0000000000000006E-05</v>
      </c>
      <c r="R204" s="185">
        <f>Q204*H204</f>
        <v>9.0000000000000006E-05</v>
      </c>
      <c r="S204" s="185">
        <v>0</v>
      </c>
      <c r="T204" s="186">
        <f>S204*H204</f>
        <v>0</v>
      </c>
      <c r="AR204" s="19" t="s">
        <v>203</v>
      </c>
      <c r="AT204" s="19" t="s">
        <v>232</v>
      </c>
      <c r="AU204" s="19" t="s">
        <v>82</v>
      </c>
      <c r="AY204" s="19" t="s">
        <v>154</v>
      </c>
      <c r="BE204" s="187">
        <f>IF(N204="základní",J204,0)</f>
        <v>0</v>
      </c>
      <c r="BF204" s="187">
        <f>IF(N204="snížená",J204,0)</f>
        <v>0</v>
      </c>
      <c r="BG204" s="187">
        <f>IF(N204="zákl. přenesená",J204,0)</f>
        <v>0</v>
      </c>
      <c r="BH204" s="187">
        <f>IF(N204="sníž. přenesená",J204,0)</f>
        <v>0</v>
      </c>
      <c r="BI204" s="187">
        <f>IF(N204="nulová",J204,0)</f>
        <v>0</v>
      </c>
      <c r="BJ204" s="19" t="s">
        <v>80</v>
      </c>
      <c r="BK204" s="187">
        <f>ROUND(I204*H204,2)</f>
        <v>0</v>
      </c>
      <c r="BL204" s="19" t="s">
        <v>161</v>
      </c>
      <c r="BM204" s="19" t="s">
        <v>2588</v>
      </c>
    </row>
    <row r="205" s="1" customFormat="1" ht="16.5" customHeight="1">
      <c r="B205" s="175"/>
      <c r="C205" s="176" t="s">
        <v>532</v>
      </c>
      <c r="D205" s="176" t="s">
        <v>156</v>
      </c>
      <c r="E205" s="177" t="s">
        <v>2589</v>
      </c>
      <c r="F205" s="178" t="s">
        <v>2590</v>
      </c>
      <c r="G205" s="179" t="s">
        <v>241</v>
      </c>
      <c r="H205" s="180">
        <v>3</v>
      </c>
      <c r="I205" s="181"/>
      <c r="J205" s="182">
        <f>ROUND(I205*H205,2)</f>
        <v>0</v>
      </c>
      <c r="K205" s="178" t="s">
        <v>160</v>
      </c>
      <c r="L205" s="37"/>
      <c r="M205" s="183" t="s">
        <v>3</v>
      </c>
      <c r="N205" s="184" t="s">
        <v>43</v>
      </c>
      <c r="O205" s="67"/>
      <c r="P205" s="185">
        <f>O205*H205</f>
        <v>0</v>
      </c>
      <c r="Q205" s="185">
        <v>0</v>
      </c>
      <c r="R205" s="185">
        <f>Q205*H205</f>
        <v>0</v>
      </c>
      <c r="S205" s="185">
        <v>0</v>
      </c>
      <c r="T205" s="186">
        <f>S205*H205</f>
        <v>0</v>
      </c>
      <c r="AR205" s="19" t="s">
        <v>161</v>
      </c>
      <c r="AT205" s="19" t="s">
        <v>156</v>
      </c>
      <c r="AU205" s="19" t="s">
        <v>82</v>
      </c>
      <c r="AY205" s="19" t="s">
        <v>154</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161</v>
      </c>
      <c r="BM205" s="19" t="s">
        <v>2591</v>
      </c>
    </row>
    <row r="206" s="1" customFormat="1">
      <c r="B206" s="37"/>
      <c r="D206" s="188" t="s">
        <v>163</v>
      </c>
      <c r="F206" s="189" t="s">
        <v>614</v>
      </c>
      <c r="I206" s="121"/>
      <c r="L206" s="37"/>
      <c r="M206" s="190"/>
      <c r="N206" s="67"/>
      <c r="O206" s="67"/>
      <c r="P206" s="67"/>
      <c r="Q206" s="67"/>
      <c r="R206" s="67"/>
      <c r="S206" s="67"/>
      <c r="T206" s="68"/>
      <c r="AT206" s="19" t="s">
        <v>163</v>
      </c>
      <c r="AU206" s="19" t="s">
        <v>82</v>
      </c>
    </row>
    <row r="207" s="1" customFormat="1" ht="16.5" customHeight="1">
      <c r="B207" s="175"/>
      <c r="C207" s="207" t="s">
        <v>536</v>
      </c>
      <c r="D207" s="207" t="s">
        <v>232</v>
      </c>
      <c r="E207" s="208" t="s">
        <v>1546</v>
      </c>
      <c r="F207" s="209" t="s">
        <v>1547</v>
      </c>
      <c r="G207" s="210" t="s">
        <v>241</v>
      </c>
      <c r="H207" s="211">
        <v>3</v>
      </c>
      <c r="I207" s="212"/>
      <c r="J207" s="213">
        <f>ROUND(I207*H207,2)</f>
        <v>0</v>
      </c>
      <c r="K207" s="209" t="s">
        <v>160</v>
      </c>
      <c r="L207" s="214"/>
      <c r="M207" s="215" t="s">
        <v>3</v>
      </c>
      <c r="N207" s="216" t="s">
        <v>43</v>
      </c>
      <c r="O207" s="67"/>
      <c r="P207" s="185">
        <f>O207*H207</f>
        <v>0</v>
      </c>
      <c r="Q207" s="185">
        <v>0.00011</v>
      </c>
      <c r="R207" s="185">
        <f>Q207*H207</f>
        <v>0.00033</v>
      </c>
      <c r="S207" s="185">
        <v>0</v>
      </c>
      <c r="T207" s="186">
        <f>S207*H207</f>
        <v>0</v>
      </c>
      <c r="AR207" s="19" t="s">
        <v>203</v>
      </c>
      <c r="AT207" s="19" t="s">
        <v>232</v>
      </c>
      <c r="AU207" s="19" t="s">
        <v>82</v>
      </c>
      <c r="AY207" s="19" t="s">
        <v>154</v>
      </c>
      <c r="BE207" s="187">
        <f>IF(N207="základní",J207,0)</f>
        <v>0</v>
      </c>
      <c r="BF207" s="187">
        <f>IF(N207="snížená",J207,0)</f>
        <v>0</v>
      </c>
      <c r="BG207" s="187">
        <f>IF(N207="zákl. přenesená",J207,0)</f>
        <v>0</v>
      </c>
      <c r="BH207" s="187">
        <f>IF(N207="sníž. přenesená",J207,0)</f>
        <v>0</v>
      </c>
      <c r="BI207" s="187">
        <f>IF(N207="nulová",J207,0)</f>
        <v>0</v>
      </c>
      <c r="BJ207" s="19" t="s">
        <v>80</v>
      </c>
      <c r="BK207" s="187">
        <f>ROUND(I207*H207,2)</f>
        <v>0</v>
      </c>
      <c r="BL207" s="19" t="s">
        <v>161</v>
      </c>
      <c r="BM207" s="19" t="s">
        <v>2592</v>
      </c>
    </row>
    <row r="208" s="1" customFormat="1" ht="22.5" customHeight="1">
      <c r="B208" s="175"/>
      <c r="C208" s="176" t="s">
        <v>540</v>
      </c>
      <c r="D208" s="176" t="s">
        <v>156</v>
      </c>
      <c r="E208" s="177" t="s">
        <v>2593</v>
      </c>
      <c r="F208" s="178" t="s">
        <v>2594</v>
      </c>
      <c r="G208" s="179" t="s">
        <v>241</v>
      </c>
      <c r="H208" s="180">
        <v>1</v>
      </c>
      <c r="I208" s="181"/>
      <c r="J208" s="182">
        <f>ROUND(I208*H208,2)</f>
        <v>0</v>
      </c>
      <c r="K208" s="178" t="s">
        <v>160</v>
      </c>
      <c r="L208" s="37"/>
      <c r="M208" s="183" t="s">
        <v>3</v>
      </c>
      <c r="N208" s="184" t="s">
        <v>43</v>
      </c>
      <c r="O208" s="67"/>
      <c r="P208" s="185">
        <f>O208*H208</f>
        <v>0</v>
      </c>
      <c r="Q208" s="185">
        <v>0</v>
      </c>
      <c r="R208" s="185">
        <f>Q208*H208</f>
        <v>0</v>
      </c>
      <c r="S208" s="185">
        <v>0</v>
      </c>
      <c r="T208" s="186">
        <f>S208*H208</f>
        <v>0</v>
      </c>
      <c r="AR208" s="19" t="s">
        <v>161</v>
      </c>
      <c r="AT208" s="19" t="s">
        <v>156</v>
      </c>
      <c r="AU208" s="19" t="s">
        <v>82</v>
      </c>
      <c r="AY208" s="19" t="s">
        <v>154</v>
      </c>
      <c r="BE208" s="187">
        <f>IF(N208="základní",J208,0)</f>
        <v>0</v>
      </c>
      <c r="BF208" s="187">
        <f>IF(N208="snížená",J208,0)</f>
        <v>0</v>
      </c>
      <c r="BG208" s="187">
        <f>IF(N208="zákl. přenesená",J208,0)</f>
        <v>0</v>
      </c>
      <c r="BH208" s="187">
        <f>IF(N208="sníž. přenesená",J208,0)</f>
        <v>0</v>
      </c>
      <c r="BI208" s="187">
        <f>IF(N208="nulová",J208,0)</f>
        <v>0</v>
      </c>
      <c r="BJ208" s="19" t="s">
        <v>80</v>
      </c>
      <c r="BK208" s="187">
        <f>ROUND(I208*H208,2)</f>
        <v>0</v>
      </c>
      <c r="BL208" s="19" t="s">
        <v>161</v>
      </c>
      <c r="BM208" s="19" t="s">
        <v>2595</v>
      </c>
    </row>
    <row r="209" s="1" customFormat="1">
      <c r="B209" s="37"/>
      <c r="D209" s="188" t="s">
        <v>163</v>
      </c>
      <c r="F209" s="189" t="s">
        <v>614</v>
      </c>
      <c r="I209" s="121"/>
      <c r="L209" s="37"/>
      <c r="M209" s="190"/>
      <c r="N209" s="67"/>
      <c r="O209" s="67"/>
      <c r="P209" s="67"/>
      <c r="Q209" s="67"/>
      <c r="R209" s="67"/>
      <c r="S209" s="67"/>
      <c r="T209" s="68"/>
      <c r="AT209" s="19" t="s">
        <v>163</v>
      </c>
      <c r="AU209" s="19" t="s">
        <v>82</v>
      </c>
    </row>
    <row r="210" s="1" customFormat="1" ht="16.5" customHeight="1">
      <c r="B210" s="175"/>
      <c r="C210" s="207" t="s">
        <v>545</v>
      </c>
      <c r="D210" s="207" t="s">
        <v>232</v>
      </c>
      <c r="E210" s="208" t="s">
        <v>2596</v>
      </c>
      <c r="F210" s="209" t="s">
        <v>2597</v>
      </c>
      <c r="G210" s="210" t="s">
        <v>241</v>
      </c>
      <c r="H210" s="211">
        <v>1</v>
      </c>
      <c r="I210" s="212"/>
      <c r="J210" s="213">
        <f>ROUND(I210*H210,2)</f>
        <v>0</v>
      </c>
      <c r="K210" s="209" t="s">
        <v>160</v>
      </c>
      <c r="L210" s="214"/>
      <c r="M210" s="215" t="s">
        <v>3</v>
      </c>
      <c r="N210" s="216" t="s">
        <v>43</v>
      </c>
      <c r="O210" s="67"/>
      <c r="P210" s="185">
        <f>O210*H210</f>
        <v>0</v>
      </c>
      <c r="Q210" s="185">
        <v>0.00079000000000000001</v>
      </c>
      <c r="R210" s="185">
        <f>Q210*H210</f>
        <v>0.00079000000000000001</v>
      </c>
      <c r="S210" s="185">
        <v>0</v>
      </c>
      <c r="T210" s="186">
        <f>S210*H210</f>
        <v>0</v>
      </c>
      <c r="AR210" s="19" t="s">
        <v>203</v>
      </c>
      <c r="AT210" s="19" t="s">
        <v>232</v>
      </c>
      <c r="AU210" s="19" t="s">
        <v>82</v>
      </c>
      <c r="AY210" s="19" t="s">
        <v>154</v>
      </c>
      <c r="BE210" s="187">
        <f>IF(N210="základní",J210,0)</f>
        <v>0</v>
      </c>
      <c r="BF210" s="187">
        <f>IF(N210="snížená",J210,0)</f>
        <v>0</v>
      </c>
      <c r="BG210" s="187">
        <f>IF(N210="zákl. přenesená",J210,0)</f>
        <v>0</v>
      </c>
      <c r="BH210" s="187">
        <f>IF(N210="sníž. přenesená",J210,0)</f>
        <v>0</v>
      </c>
      <c r="BI210" s="187">
        <f>IF(N210="nulová",J210,0)</f>
        <v>0</v>
      </c>
      <c r="BJ210" s="19" t="s">
        <v>80</v>
      </c>
      <c r="BK210" s="187">
        <f>ROUND(I210*H210,2)</f>
        <v>0</v>
      </c>
      <c r="BL210" s="19" t="s">
        <v>161</v>
      </c>
      <c r="BM210" s="19" t="s">
        <v>2598</v>
      </c>
    </row>
    <row r="211" s="1" customFormat="1" ht="16.5" customHeight="1">
      <c r="B211" s="175"/>
      <c r="C211" s="176" t="s">
        <v>549</v>
      </c>
      <c r="D211" s="176" t="s">
        <v>156</v>
      </c>
      <c r="E211" s="177" t="s">
        <v>2599</v>
      </c>
      <c r="F211" s="178" t="s">
        <v>2600</v>
      </c>
      <c r="G211" s="179" t="s">
        <v>241</v>
      </c>
      <c r="H211" s="180">
        <v>5</v>
      </c>
      <c r="I211" s="181"/>
      <c r="J211" s="182">
        <f>ROUND(I211*H211,2)</f>
        <v>0</v>
      </c>
      <c r="K211" s="178" t="s">
        <v>160</v>
      </c>
      <c r="L211" s="37"/>
      <c r="M211" s="183" t="s">
        <v>3</v>
      </c>
      <c r="N211" s="184" t="s">
        <v>43</v>
      </c>
      <c r="O211" s="67"/>
      <c r="P211" s="185">
        <f>O211*H211</f>
        <v>0</v>
      </c>
      <c r="Q211" s="185">
        <v>2.0000000000000002E-05</v>
      </c>
      <c r="R211" s="185">
        <f>Q211*H211</f>
        <v>0.00010000000000000001</v>
      </c>
      <c r="S211" s="185">
        <v>0</v>
      </c>
      <c r="T211" s="186">
        <f>S211*H211</f>
        <v>0</v>
      </c>
      <c r="AR211" s="19" t="s">
        <v>161</v>
      </c>
      <c r="AT211" s="19" t="s">
        <v>156</v>
      </c>
      <c r="AU211" s="19" t="s">
        <v>82</v>
      </c>
      <c r="AY211" s="19" t="s">
        <v>154</v>
      </c>
      <c r="BE211" s="187">
        <f>IF(N211="základní",J211,0)</f>
        <v>0</v>
      </c>
      <c r="BF211" s="187">
        <f>IF(N211="snížená",J211,0)</f>
        <v>0</v>
      </c>
      <c r="BG211" s="187">
        <f>IF(N211="zákl. přenesená",J211,0)</f>
        <v>0</v>
      </c>
      <c r="BH211" s="187">
        <f>IF(N211="sníž. přenesená",J211,0)</f>
        <v>0</v>
      </c>
      <c r="BI211" s="187">
        <f>IF(N211="nulová",J211,0)</f>
        <v>0</v>
      </c>
      <c r="BJ211" s="19" t="s">
        <v>80</v>
      </c>
      <c r="BK211" s="187">
        <f>ROUND(I211*H211,2)</f>
        <v>0</v>
      </c>
      <c r="BL211" s="19" t="s">
        <v>161</v>
      </c>
      <c r="BM211" s="19" t="s">
        <v>2601</v>
      </c>
    </row>
    <row r="212" s="1" customFormat="1">
      <c r="B212" s="37"/>
      <c r="D212" s="188" t="s">
        <v>163</v>
      </c>
      <c r="F212" s="189" t="s">
        <v>2602</v>
      </c>
      <c r="I212" s="121"/>
      <c r="L212" s="37"/>
      <c r="M212" s="190"/>
      <c r="N212" s="67"/>
      <c r="O212" s="67"/>
      <c r="P212" s="67"/>
      <c r="Q212" s="67"/>
      <c r="R212" s="67"/>
      <c r="S212" s="67"/>
      <c r="T212" s="68"/>
      <c r="AT212" s="19" t="s">
        <v>163</v>
      </c>
      <c r="AU212" s="19" t="s">
        <v>82</v>
      </c>
    </row>
    <row r="213" s="1" customFormat="1" ht="16.5" customHeight="1">
      <c r="B213" s="175"/>
      <c r="C213" s="207" t="s">
        <v>553</v>
      </c>
      <c r="D213" s="207" t="s">
        <v>232</v>
      </c>
      <c r="E213" s="208" t="s">
        <v>2603</v>
      </c>
      <c r="F213" s="209" t="s">
        <v>2604</v>
      </c>
      <c r="G213" s="210" t="s">
        <v>241</v>
      </c>
      <c r="H213" s="211">
        <v>5</v>
      </c>
      <c r="I213" s="212"/>
      <c r="J213" s="213">
        <f>ROUND(I213*H213,2)</f>
        <v>0</v>
      </c>
      <c r="K213" s="209" t="s">
        <v>160</v>
      </c>
      <c r="L213" s="214"/>
      <c r="M213" s="215" t="s">
        <v>3</v>
      </c>
      <c r="N213" s="216" t="s">
        <v>43</v>
      </c>
      <c r="O213" s="67"/>
      <c r="P213" s="185">
        <f>O213*H213</f>
        <v>0</v>
      </c>
      <c r="Q213" s="185">
        <v>0.0030500000000000002</v>
      </c>
      <c r="R213" s="185">
        <f>Q213*H213</f>
        <v>0.015250000000000001</v>
      </c>
      <c r="S213" s="185">
        <v>0</v>
      </c>
      <c r="T213" s="186">
        <f>S213*H213</f>
        <v>0</v>
      </c>
      <c r="AR213" s="19" t="s">
        <v>203</v>
      </c>
      <c r="AT213" s="19" t="s">
        <v>232</v>
      </c>
      <c r="AU213" s="19" t="s">
        <v>82</v>
      </c>
      <c r="AY213" s="19" t="s">
        <v>154</v>
      </c>
      <c r="BE213" s="187">
        <f>IF(N213="základní",J213,0)</f>
        <v>0</v>
      </c>
      <c r="BF213" s="187">
        <f>IF(N213="snížená",J213,0)</f>
        <v>0</v>
      </c>
      <c r="BG213" s="187">
        <f>IF(N213="zákl. přenesená",J213,0)</f>
        <v>0</v>
      </c>
      <c r="BH213" s="187">
        <f>IF(N213="sníž. přenesená",J213,0)</f>
        <v>0</v>
      </c>
      <c r="BI213" s="187">
        <f>IF(N213="nulová",J213,0)</f>
        <v>0</v>
      </c>
      <c r="BJ213" s="19" t="s">
        <v>80</v>
      </c>
      <c r="BK213" s="187">
        <f>ROUND(I213*H213,2)</f>
        <v>0</v>
      </c>
      <c r="BL213" s="19" t="s">
        <v>161</v>
      </c>
      <c r="BM213" s="19" t="s">
        <v>2605</v>
      </c>
    </row>
    <row r="214" s="1" customFormat="1" ht="16.5" customHeight="1">
      <c r="B214" s="175"/>
      <c r="C214" s="207" t="s">
        <v>557</v>
      </c>
      <c r="D214" s="207" t="s">
        <v>232</v>
      </c>
      <c r="E214" s="208" t="s">
        <v>2606</v>
      </c>
      <c r="F214" s="209" t="s">
        <v>2607</v>
      </c>
      <c r="G214" s="210" t="s">
        <v>2608</v>
      </c>
      <c r="H214" s="211">
        <v>5</v>
      </c>
      <c r="I214" s="212"/>
      <c r="J214" s="213">
        <f>ROUND(I214*H214,2)</f>
        <v>0</v>
      </c>
      <c r="K214" s="209" t="s">
        <v>3</v>
      </c>
      <c r="L214" s="214"/>
      <c r="M214" s="215" t="s">
        <v>3</v>
      </c>
      <c r="N214" s="216" t="s">
        <v>43</v>
      </c>
      <c r="O214" s="67"/>
      <c r="P214" s="185">
        <f>O214*H214</f>
        <v>0</v>
      </c>
      <c r="Q214" s="185">
        <v>0.0033</v>
      </c>
      <c r="R214" s="185">
        <f>Q214*H214</f>
        <v>0.016500000000000001</v>
      </c>
      <c r="S214" s="185">
        <v>0</v>
      </c>
      <c r="T214" s="186">
        <f>S214*H214</f>
        <v>0</v>
      </c>
      <c r="AR214" s="19" t="s">
        <v>203</v>
      </c>
      <c r="AT214" s="19" t="s">
        <v>232</v>
      </c>
      <c r="AU214" s="19" t="s">
        <v>82</v>
      </c>
      <c r="AY214" s="19" t="s">
        <v>154</v>
      </c>
      <c r="BE214" s="187">
        <f>IF(N214="základní",J214,0)</f>
        <v>0</v>
      </c>
      <c r="BF214" s="187">
        <f>IF(N214="snížená",J214,0)</f>
        <v>0</v>
      </c>
      <c r="BG214" s="187">
        <f>IF(N214="zákl. přenesená",J214,0)</f>
        <v>0</v>
      </c>
      <c r="BH214" s="187">
        <f>IF(N214="sníž. přenesená",J214,0)</f>
        <v>0</v>
      </c>
      <c r="BI214" s="187">
        <f>IF(N214="nulová",J214,0)</f>
        <v>0</v>
      </c>
      <c r="BJ214" s="19" t="s">
        <v>80</v>
      </c>
      <c r="BK214" s="187">
        <f>ROUND(I214*H214,2)</f>
        <v>0</v>
      </c>
      <c r="BL214" s="19" t="s">
        <v>161</v>
      </c>
      <c r="BM214" s="19" t="s">
        <v>2609</v>
      </c>
    </row>
    <row r="215" s="1" customFormat="1" ht="16.5" customHeight="1">
      <c r="B215" s="175"/>
      <c r="C215" s="176" t="s">
        <v>561</v>
      </c>
      <c r="D215" s="176" t="s">
        <v>156</v>
      </c>
      <c r="E215" s="177" t="s">
        <v>2610</v>
      </c>
      <c r="F215" s="178" t="s">
        <v>2611</v>
      </c>
      <c r="G215" s="179" t="s">
        <v>241</v>
      </c>
      <c r="H215" s="180">
        <v>1</v>
      </c>
      <c r="I215" s="181"/>
      <c r="J215" s="182">
        <f>ROUND(I215*H215,2)</f>
        <v>0</v>
      </c>
      <c r="K215" s="178" t="s">
        <v>160</v>
      </c>
      <c r="L215" s="37"/>
      <c r="M215" s="183" t="s">
        <v>3</v>
      </c>
      <c r="N215" s="184" t="s">
        <v>43</v>
      </c>
      <c r="O215" s="67"/>
      <c r="P215" s="185">
        <f>O215*H215</f>
        <v>0</v>
      </c>
      <c r="Q215" s="185">
        <v>0.00087000000000000001</v>
      </c>
      <c r="R215" s="185">
        <f>Q215*H215</f>
        <v>0.00087000000000000001</v>
      </c>
      <c r="S215" s="185">
        <v>0</v>
      </c>
      <c r="T215" s="186">
        <f>S215*H215</f>
        <v>0</v>
      </c>
      <c r="AR215" s="19" t="s">
        <v>161</v>
      </c>
      <c r="AT215" s="19" t="s">
        <v>156</v>
      </c>
      <c r="AU215" s="19" t="s">
        <v>82</v>
      </c>
      <c r="AY215" s="19" t="s">
        <v>154</v>
      </c>
      <c r="BE215" s="187">
        <f>IF(N215="základní",J215,0)</f>
        <v>0</v>
      </c>
      <c r="BF215" s="187">
        <f>IF(N215="snížená",J215,0)</f>
        <v>0</v>
      </c>
      <c r="BG215" s="187">
        <f>IF(N215="zákl. přenesená",J215,0)</f>
        <v>0</v>
      </c>
      <c r="BH215" s="187">
        <f>IF(N215="sníž. přenesená",J215,0)</f>
        <v>0</v>
      </c>
      <c r="BI215" s="187">
        <f>IF(N215="nulová",J215,0)</f>
        <v>0</v>
      </c>
      <c r="BJ215" s="19" t="s">
        <v>80</v>
      </c>
      <c r="BK215" s="187">
        <f>ROUND(I215*H215,2)</f>
        <v>0</v>
      </c>
      <c r="BL215" s="19" t="s">
        <v>161</v>
      </c>
      <c r="BM215" s="19" t="s">
        <v>2612</v>
      </c>
    </row>
    <row r="216" s="1" customFormat="1">
      <c r="B216" s="37"/>
      <c r="D216" s="188" t="s">
        <v>163</v>
      </c>
      <c r="F216" s="189" t="s">
        <v>2602</v>
      </c>
      <c r="I216" s="121"/>
      <c r="L216" s="37"/>
      <c r="M216" s="190"/>
      <c r="N216" s="67"/>
      <c r="O216" s="67"/>
      <c r="P216" s="67"/>
      <c r="Q216" s="67"/>
      <c r="R216" s="67"/>
      <c r="S216" s="67"/>
      <c r="T216" s="68"/>
      <c r="AT216" s="19" t="s">
        <v>163</v>
      </c>
      <c r="AU216" s="19" t="s">
        <v>82</v>
      </c>
    </row>
    <row r="217" s="1" customFormat="1" ht="16.5" customHeight="1">
      <c r="B217" s="175"/>
      <c r="C217" s="207" t="s">
        <v>568</v>
      </c>
      <c r="D217" s="207" t="s">
        <v>232</v>
      </c>
      <c r="E217" s="208" t="s">
        <v>2613</v>
      </c>
      <c r="F217" s="209" t="s">
        <v>2614</v>
      </c>
      <c r="G217" s="210" t="s">
        <v>241</v>
      </c>
      <c r="H217" s="211">
        <v>1</v>
      </c>
      <c r="I217" s="212"/>
      <c r="J217" s="213">
        <f>ROUND(I217*H217,2)</f>
        <v>0</v>
      </c>
      <c r="K217" s="209" t="s">
        <v>160</v>
      </c>
      <c r="L217" s="214"/>
      <c r="M217" s="215" t="s">
        <v>3</v>
      </c>
      <c r="N217" s="216" t="s">
        <v>43</v>
      </c>
      <c r="O217" s="67"/>
      <c r="P217" s="185">
        <f>O217*H217</f>
        <v>0</v>
      </c>
      <c r="Q217" s="185">
        <v>0.002</v>
      </c>
      <c r="R217" s="185">
        <f>Q217*H217</f>
        <v>0.002</v>
      </c>
      <c r="S217" s="185">
        <v>0</v>
      </c>
      <c r="T217" s="186">
        <f>S217*H217</f>
        <v>0</v>
      </c>
      <c r="AR217" s="19" t="s">
        <v>203</v>
      </c>
      <c r="AT217" s="19" t="s">
        <v>232</v>
      </c>
      <c r="AU217" s="19" t="s">
        <v>82</v>
      </c>
      <c r="AY217" s="19" t="s">
        <v>154</v>
      </c>
      <c r="BE217" s="187">
        <f>IF(N217="základní",J217,0)</f>
        <v>0</v>
      </c>
      <c r="BF217" s="187">
        <f>IF(N217="snížená",J217,0)</f>
        <v>0</v>
      </c>
      <c r="BG217" s="187">
        <f>IF(N217="zákl. přenesená",J217,0)</f>
        <v>0</v>
      </c>
      <c r="BH217" s="187">
        <f>IF(N217="sníž. přenesená",J217,0)</f>
        <v>0</v>
      </c>
      <c r="BI217" s="187">
        <f>IF(N217="nulová",J217,0)</f>
        <v>0</v>
      </c>
      <c r="BJ217" s="19" t="s">
        <v>80</v>
      </c>
      <c r="BK217" s="187">
        <f>ROUND(I217*H217,2)</f>
        <v>0</v>
      </c>
      <c r="BL217" s="19" t="s">
        <v>161</v>
      </c>
      <c r="BM217" s="19" t="s">
        <v>2615</v>
      </c>
    </row>
    <row r="218" s="1" customFormat="1" ht="16.5" customHeight="1">
      <c r="B218" s="175"/>
      <c r="C218" s="176" t="s">
        <v>573</v>
      </c>
      <c r="D218" s="176" t="s">
        <v>156</v>
      </c>
      <c r="E218" s="177" t="s">
        <v>2616</v>
      </c>
      <c r="F218" s="178" t="s">
        <v>2617</v>
      </c>
      <c r="G218" s="179" t="s">
        <v>241</v>
      </c>
      <c r="H218" s="180">
        <v>3</v>
      </c>
      <c r="I218" s="181"/>
      <c r="J218" s="182">
        <f>ROUND(I218*H218,2)</f>
        <v>0</v>
      </c>
      <c r="K218" s="178" t="s">
        <v>160</v>
      </c>
      <c r="L218" s="37"/>
      <c r="M218" s="183" t="s">
        <v>3</v>
      </c>
      <c r="N218" s="184" t="s">
        <v>43</v>
      </c>
      <c r="O218" s="67"/>
      <c r="P218" s="185">
        <f>O218*H218</f>
        <v>0</v>
      </c>
      <c r="Q218" s="185">
        <v>2.0000000000000002E-05</v>
      </c>
      <c r="R218" s="185">
        <f>Q218*H218</f>
        <v>6.0000000000000008E-05</v>
      </c>
      <c r="S218" s="185">
        <v>0</v>
      </c>
      <c r="T218" s="186">
        <f>S218*H218</f>
        <v>0</v>
      </c>
      <c r="AR218" s="19" t="s">
        <v>161</v>
      </c>
      <c r="AT218" s="19" t="s">
        <v>156</v>
      </c>
      <c r="AU218" s="19" t="s">
        <v>82</v>
      </c>
      <c r="AY218" s="19" t="s">
        <v>154</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161</v>
      </c>
      <c r="BM218" s="19" t="s">
        <v>2618</v>
      </c>
    </row>
    <row r="219" s="1" customFormat="1">
      <c r="B219" s="37"/>
      <c r="D219" s="188" t="s">
        <v>163</v>
      </c>
      <c r="F219" s="189" t="s">
        <v>2602</v>
      </c>
      <c r="I219" s="121"/>
      <c r="L219" s="37"/>
      <c r="M219" s="190"/>
      <c r="N219" s="67"/>
      <c r="O219" s="67"/>
      <c r="P219" s="67"/>
      <c r="Q219" s="67"/>
      <c r="R219" s="67"/>
      <c r="S219" s="67"/>
      <c r="T219" s="68"/>
      <c r="AT219" s="19" t="s">
        <v>163</v>
      </c>
      <c r="AU219" s="19" t="s">
        <v>82</v>
      </c>
    </row>
    <row r="220" s="1" customFormat="1" ht="16.5" customHeight="1">
      <c r="B220" s="175"/>
      <c r="C220" s="207" t="s">
        <v>582</v>
      </c>
      <c r="D220" s="207" t="s">
        <v>232</v>
      </c>
      <c r="E220" s="208" t="s">
        <v>2619</v>
      </c>
      <c r="F220" s="209" t="s">
        <v>2620</v>
      </c>
      <c r="G220" s="210" t="s">
        <v>241</v>
      </c>
      <c r="H220" s="211">
        <v>3</v>
      </c>
      <c r="I220" s="212"/>
      <c r="J220" s="213">
        <f>ROUND(I220*H220,2)</f>
        <v>0</v>
      </c>
      <c r="K220" s="209" t="s">
        <v>160</v>
      </c>
      <c r="L220" s="214"/>
      <c r="M220" s="215" t="s">
        <v>3</v>
      </c>
      <c r="N220" s="216" t="s">
        <v>43</v>
      </c>
      <c r="O220" s="67"/>
      <c r="P220" s="185">
        <f>O220*H220</f>
        <v>0</v>
      </c>
      <c r="Q220" s="185">
        <v>0.0012999999999999999</v>
      </c>
      <c r="R220" s="185">
        <f>Q220*H220</f>
        <v>0.0038999999999999998</v>
      </c>
      <c r="S220" s="185">
        <v>0</v>
      </c>
      <c r="T220" s="186">
        <f>S220*H220</f>
        <v>0</v>
      </c>
      <c r="AR220" s="19" t="s">
        <v>203</v>
      </c>
      <c r="AT220" s="19" t="s">
        <v>232</v>
      </c>
      <c r="AU220" s="19" t="s">
        <v>82</v>
      </c>
      <c r="AY220" s="19" t="s">
        <v>154</v>
      </c>
      <c r="BE220" s="187">
        <f>IF(N220="základní",J220,0)</f>
        <v>0</v>
      </c>
      <c r="BF220" s="187">
        <f>IF(N220="snížená",J220,0)</f>
        <v>0</v>
      </c>
      <c r="BG220" s="187">
        <f>IF(N220="zákl. přenesená",J220,0)</f>
        <v>0</v>
      </c>
      <c r="BH220" s="187">
        <f>IF(N220="sníž. přenesená",J220,0)</f>
        <v>0</v>
      </c>
      <c r="BI220" s="187">
        <f>IF(N220="nulová",J220,0)</f>
        <v>0</v>
      </c>
      <c r="BJ220" s="19" t="s">
        <v>80</v>
      </c>
      <c r="BK220" s="187">
        <f>ROUND(I220*H220,2)</f>
        <v>0</v>
      </c>
      <c r="BL220" s="19" t="s">
        <v>161</v>
      </c>
      <c r="BM220" s="19" t="s">
        <v>2621</v>
      </c>
    </row>
    <row r="221" s="1" customFormat="1" ht="22.5" customHeight="1">
      <c r="B221" s="175"/>
      <c r="C221" s="176" t="s">
        <v>588</v>
      </c>
      <c r="D221" s="176" t="s">
        <v>156</v>
      </c>
      <c r="E221" s="177" t="s">
        <v>2622</v>
      </c>
      <c r="F221" s="178" t="s">
        <v>2623</v>
      </c>
      <c r="G221" s="179" t="s">
        <v>241</v>
      </c>
      <c r="H221" s="180">
        <v>1</v>
      </c>
      <c r="I221" s="181"/>
      <c r="J221" s="182">
        <f>ROUND(I221*H221,2)</f>
        <v>0</v>
      </c>
      <c r="K221" s="178" t="s">
        <v>160</v>
      </c>
      <c r="L221" s="37"/>
      <c r="M221" s="183" t="s">
        <v>3</v>
      </c>
      <c r="N221" s="184" t="s">
        <v>43</v>
      </c>
      <c r="O221" s="67"/>
      <c r="P221" s="185">
        <f>O221*H221</f>
        <v>0</v>
      </c>
      <c r="Q221" s="185">
        <v>0.43786000000000003</v>
      </c>
      <c r="R221" s="185">
        <f>Q221*H221</f>
        <v>0.43786000000000003</v>
      </c>
      <c r="S221" s="185">
        <v>0</v>
      </c>
      <c r="T221" s="186">
        <f>S221*H221</f>
        <v>0</v>
      </c>
      <c r="AR221" s="19" t="s">
        <v>161</v>
      </c>
      <c r="AT221" s="19" t="s">
        <v>156</v>
      </c>
      <c r="AU221" s="19" t="s">
        <v>82</v>
      </c>
      <c r="AY221" s="19" t="s">
        <v>154</v>
      </c>
      <c r="BE221" s="187">
        <f>IF(N221="základní",J221,0)</f>
        <v>0</v>
      </c>
      <c r="BF221" s="187">
        <f>IF(N221="snížená",J221,0)</f>
        <v>0</v>
      </c>
      <c r="BG221" s="187">
        <f>IF(N221="zákl. přenesená",J221,0)</f>
        <v>0</v>
      </c>
      <c r="BH221" s="187">
        <f>IF(N221="sníž. přenesená",J221,0)</f>
        <v>0</v>
      </c>
      <c r="BI221" s="187">
        <f>IF(N221="nulová",J221,0)</f>
        <v>0</v>
      </c>
      <c r="BJ221" s="19" t="s">
        <v>80</v>
      </c>
      <c r="BK221" s="187">
        <f>ROUND(I221*H221,2)</f>
        <v>0</v>
      </c>
      <c r="BL221" s="19" t="s">
        <v>161</v>
      </c>
      <c r="BM221" s="19" t="s">
        <v>2624</v>
      </c>
    </row>
    <row r="222" s="1" customFormat="1">
      <c r="B222" s="37"/>
      <c r="D222" s="188" t="s">
        <v>163</v>
      </c>
      <c r="F222" s="189" t="s">
        <v>2625</v>
      </c>
      <c r="I222" s="121"/>
      <c r="L222" s="37"/>
      <c r="M222" s="190"/>
      <c r="N222" s="67"/>
      <c r="O222" s="67"/>
      <c r="P222" s="67"/>
      <c r="Q222" s="67"/>
      <c r="R222" s="67"/>
      <c r="S222" s="67"/>
      <c r="T222" s="68"/>
      <c r="AT222" s="19" t="s">
        <v>163</v>
      </c>
      <c r="AU222" s="19" t="s">
        <v>82</v>
      </c>
    </row>
    <row r="223" s="1" customFormat="1" ht="16.5" customHeight="1">
      <c r="B223" s="175"/>
      <c r="C223" s="207" t="s">
        <v>593</v>
      </c>
      <c r="D223" s="207" t="s">
        <v>232</v>
      </c>
      <c r="E223" s="208" t="s">
        <v>2626</v>
      </c>
      <c r="F223" s="209" t="s">
        <v>2627</v>
      </c>
      <c r="G223" s="210" t="s">
        <v>241</v>
      </c>
      <c r="H223" s="211">
        <v>1</v>
      </c>
      <c r="I223" s="212"/>
      <c r="J223" s="213">
        <f>ROUND(I223*H223,2)</f>
        <v>0</v>
      </c>
      <c r="K223" s="209" t="s">
        <v>160</v>
      </c>
      <c r="L223" s="214"/>
      <c r="M223" s="215" t="s">
        <v>3</v>
      </c>
      <c r="N223" s="216" t="s">
        <v>43</v>
      </c>
      <c r="O223" s="67"/>
      <c r="P223" s="185">
        <f>O223*H223</f>
        <v>0</v>
      </c>
      <c r="Q223" s="185">
        <v>0.084000000000000005</v>
      </c>
      <c r="R223" s="185">
        <f>Q223*H223</f>
        <v>0.084000000000000005</v>
      </c>
      <c r="S223" s="185">
        <v>0</v>
      </c>
      <c r="T223" s="186">
        <f>S223*H223</f>
        <v>0</v>
      </c>
      <c r="AR223" s="19" t="s">
        <v>203</v>
      </c>
      <c r="AT223" s="19" t="s">
        <v>232</v>
      </c>
      <c r="AU223" s="19" t="s">
        <v>82</v>
      </c>
      <c r="AY223" s="19" t="s">
        <v>154</v>
      </c>
      <c r="BE223" s="187">
        <f>IF(N223="základní",J223,0)</f>
        <v>0</v>
      </c>
      <c r="BF223" s="187">
        <f>IF(N223="snížená",J223,0)</f>
        <v>0</v>
      </c>
      <c r="BG223" s="187">
        <f>IF(N223="zákl. přenesená",J223,0)</f>
        <v>0</v>
      </c>
      <c r="BH223" s="187">
        <f>IF(N223="sníž. přenesená",J223,0)</f>
        <v>0</v>
      </c>
      <c r="BI223" s="187">
        <f>IF(N223="nulová",J223,0)</f>
        <v>0</v>
      </c>
      <c r="BJ223" s="19" t="s">
        <v>80</v>
      </c>
      <c r="BK223" s="187">
        <f>ROUND(I223*H223,2)</f>
        <v>0</v>
      </c>
      <c r="BL223" s="19" t="s">
        <v>161</v>
      </c>
      <c r="BM223" s="19" t="s">
        <v>2628</v>
      </c>
    </row>
    <row r="224" s="1" customFormat="1" ht="16.5" customHeight="1">
      <c r="B224" s="175"/>
      <c r="C224" s="176" t="s">
        <v>598</v>
      </c>
      <c r="D224" s="176" t="s">
        <v>156</v>
      </c>
      <c r="E224" s="177" t="s">
        <v>2629</v>
      </c>
      <c r="F224" s="178" t="s">
        <v>2630</v>
      </c>
      <c r="G224" s="179" t="s">
        <v>241</v>
      </c>
      <c r="H224" s="180">
        <v>5</v>
      </c>
      <c r="I224" s="181"/>
      <c r="J224" s="182">
        <f>ROUND(I224*H224,2)</f>
        <v>0</v>
      </c>
      <c r="K224" s="178" t="s">
        <v>160</v>
      </c>
      <c r="L224" s="37"/>
      <c r="M224" s="183" t="s">
        <v>3</v>
      </c>
      <c r="N224" s="184" t="s">
        <v>43</v>
      </c>
      <c r="O224" s="67"/>
      <c r="P224" s="185">
        <f>O224*H224</f>
        <v>0</v>
      </c>
      <c r="Q224" s="185">
        <v>0.063829999999999998</v>
      </c>
      <c r="R224" s="185">
        <f>Q224*H224</f>
        <v>0.31914999999999999</v>
      </c>
      <c r="S224" s="185">
        <v>0</v>
      </c>
      <c r="T224" s="186">
        <f>S224*H224</f>
        <v>0</v>
      </c>
      <c r="AR224" s="19" t="s">
        <v>161</v>
      </c>
      <c r="AT224" s="19" t="s">
        <v>156</v>
      </c>
      <c r="AU224" s="19" t="s">
        <v>82</v>
      </c>
      <c r="AY224" s="19" t="s">
        <v>154</v>
      </c>
      <c r="BE224" s="187">
        <f>IF(N224="základní",J224,0)</f>
        <v>0</v>
      </c>
      <c r="BF224" s="187">
        <f>IF(N224="snížená",J224,0)</f>
        <v>0</v>
      </c>
      <c r="BG224" s="187">
        <f>IF(N224="zákl. přenesená",J224,0)</f>
        <v>0</v>
      </c>
      <c r="BH224" s="187">
        <f>IF(N224="sníž. přenesená",J224,0)</f>
        <v>0</v>
      </c>
      <c r="BI224" s="187">
        <f>IF(N224="nulová",J224,0)</f>
        <v>0</v>
      </c>
      <c r="BJ224" s="19" t="s">
        <v>80</v>
      </c>
      <c r="BK224" s="187">
        <f>ROUND(I224*H224,2)</f>
        <v>0</v>
      </c>
      <c r="BL224" s="19" t="s">
        <v>161</v>
      </c>
      <c r="BM224" s="19" t="s">
        <v>2631</v>
      </c>
    </row>
    <row r="225" s="1" customFormat="1">
      <c r="B225" s="37"/>
      <c r="D225" s="188" t="s">
        <v>163</v>
      </c>
      <c r="F225" s="189" t="s">
        <v>685</v>
      </c>
      <c r="I225" s="121"/>
      <c r="L225" s="37"/>
      <c r="M225" s="190"/>
      <c r="N225" s="67"/>
      <c r="O225" s="67"/>
      <c r="P225" s="67"/>
      <c r="Q225" s="67"/>
      <c r="R225" s="67"/>
      <c r="S225" s="67"/>
      <c r="T225" s="68"/>
      <c r="AT225" s="19" t="s">
        <v>163</v>
      </c>
      <c r="AU225" s="19" t="s">
        <v>82</v>
      </c>
    </row>
    <row r="226" s="1" customFormat="1" ht="16.5" customHeight="1">
      <c r="B226" s="175"/>
      <c r="C226" s="207" t="s">
        <v>603</v>
      </c>
      <c r="D226" s="207" t="s">
        <v>232</v>
      </c>
      <c r="E226" s="208" t="s">
        <v>2632</v>
      </c>
      <c r="F226" s="209" t="s">
        <v>2633</v>
      </c>
      <c r="G226" s="210" t="s">
        <v>2608</v>
      </c>
      <c r="H226" s="211">
        <v>5</v>
      </c>
      <c r="I226" s="212"/>
      <c r="J226" s="213">
        <f>ROUND(I226*H226,2)</f>
        <v>0</v>
      </c>
      <c r="K226" s="209" t="s">
        <v>3</v>
      </c>
      <c r="L226" s="214"/>
      <c r="M226" s="215" t="s">
        <v>3</v>
      </c>
      <c r="N226" s="216" t="s">
        <v>43</v>
      </c>
      <c r="O226" s="67"/>
      <c r="P226" s="185">
        <f>O226*H226</f>
        <v>0</v>
      </c>
      <c r="Q226" s="185">
        <v>0.0071000000000000004</v>
      </c>
      <c r="R226" s="185">
        <f>Q226*H226</f>
        <v>0.035500000000000004</v>
      </c>
      <c r="S226" s="185">
        <v>0</v>
      </c>
      <c r="T226" s="186">
        <f>S226*H226</f>
        <v>0</v>
      </c>
      <c r="AR226" s="19" t="s">
        <v>203</v>
      </c>
      <c r="AT226" s="19" t="s">
        <v>232</v>
      </c>
      <c r="AU226" s="19" t="s">
        <v>82</v>
      </c>
      <c r="AY226" s="19" t="s">
        <v>154</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161</v>
      </c>
      <c r="BM226" s="19" t="s">
        <v>2634</v>
      </c>
    </row>
    <row r="227" s="1" customFormat="1" ht="16.5" customHeight="1">
      <c r="B227" s="175"/>
      <c r="C227" s="207" t="s">
        <v>610</v>
      </c>
      <c r="D227" s="207" t="s">
        <v>232</v>
      </c>
      <c r="E227" s="208" t="s">
        <v>695</v>
      </c>
      <c r="F227" s="209" t="s">
        <v>696</v>
      </c>
      <c r="G227" s="210" t="s">
        <v>241</v>
      </c>
      <c r="H227" s="211">
        <v>5</v>
      </c>
      <c r="I227" s="212"/>
      <c r="J227" s="213">
        <f>ROUND(I227*H227,2)</f>
        <v>0</v>
      </c>
      <c r="K227" s="209" t="s">
        <v>3</v>
      </c>
      <c r="L227" s="214"/>
      <c r="M227" s="215" t="s">
        <v>3</v>
      </c>
      <c r="N227" s="216" t="s">
        <v>43</v>
      </c>
      <c r="O227" s="67"/>
      <c r="P227" s="185">
        <f>O227*H227</f>
        <v>0</v>
      </c>
      <c r="Q227" s="185">
        <v>0.001</v>
      </c>
      <c r="R227" s="185">
        <f>Q227*H227</f>
        <v>0.0050000000000000001</v>
      </c>
      <c r="S227" s="185">
        <v>0</v>
      </c>
      <c r="T227" s="186">
        <f>S227*H227</f>
        <v>0</v>
      </c>
      <c r="AR227" s="19" t="s">
        <v>203</v>
      </c>
      <c r="AT227" s="19" t="s">
        <v>232</v>
      </c>
      <c r="AU227" s="19" t="s">
        <v>82</v>
      </c>
      <c r="AY227" s="19" t="s">
        <v>154</v>
      </c>
      <c r="BE227" s="187">
        <f>IF(N227="základní",J227,0)</f>
        <v>0</v>
      </c>
      <c r="BF227" s="187">
        <f>IF(N227="snížená",J227,0)</f>
        <v>0</v>
      </c>
      <c r="BG227" s="187">
        <f>IF(N227="zákl. přenesená",J227,0)</f>
        <v>0</v>
      </c>
      <c r="BH227" s="187">
        <f>IF(N227="sníž. přenesená",J227,0)</f>
        <v>0</v>
      </c>
      <c r="BI227" s="187">
        <f>IF(N227="nulová",J227,0)</f>
        <v>0</v>
      </c>
      <c r="BJ227" s="19" t="s">
        <v>80</v>
      </c>
      <c r="BK227" s="187">
        <f>ROUND(I227*H227,2)</f>
        <v>0</v>
      </c>
      <c r="BL227" s="19" t="s">
        <v>161</v>
      </c>
      <c r="BM227" s="19" t="s">
        <v>2635</v>
      </c>
    </row>
    <row r="228" s="1" customFormat="1" ht="16.5" customHeight="1">
      <c r="B228" s="175"/>
      <c r="C228" s="176" t="s">
        <v>615</v>
      </c>
      <c r="D228" s="176" t="s">
        <v>156</v>
      </c>
      <c r="E228" s="177" t="s">
        <v>867</v>
      </c>
      <c r="F228" s="178" t="s">
        <v>868</v>
      </c>
      <c r="G228" s="179" t="s">
        <v>253</v>
      </c>
      <c r="H228" s="180">
        <v>300</v>
      </c>
      <c r="I228" s="181"/>
      <c r="J228" s="182">
        <f>ROUND(I228*H228,2)</f>
        <v>0</v>
      </c>
      <c r="K228" s="178" t="s">
        <v>160</v>
      </c>
      <c r="L228" s="37"/>
      <c r="M228" s="183" t="s">
        <v>3</v>
      </c>
      <c r="N228" s="184" t="s">
        <v>43</v>
      </c>
      <c r="O228" s="67"/>
      <c r="P228" s="185">
        <f>O228*H228</f>
        <v>0</v>
      </c>
      <c r="Q228" s="185">
        <v>0.00019000000000000001</v>
      </c>
      <c r="R228" s="185">
        <f>Q228*H228</f>
        <v>0.057000000000000002</v>
      </c>
      <c r="S228" s="185">
        <v>0</v>
      </c>
      <c r="T228" s="186">
        <f>S228*H228</f>
        <v>0</v>
      </c>
      <c r="AR228" s="19" t="s">
        <v>161</v>
      </c>
      <c r="AT228" s="19" t="s">
        <v>156</v>
      </c>
      <c r="AU228" s="19" t="s">
        <v>82</v>
      </c>
      <c r="AY228" s="19" t="s">
        <v>154</v>
      </c>
      <c r="BE228" s="187">
        <f>IF(N228="základní",J228,0)</f>
        <v>0</v>
      </c>
      <c r="BF228" s="187">
        <f>IF(N228="snížená",J228,0)</f>
        <v>0</v>
      </c>
      <c r="BG228" s="187">
        <f>IF(N228="zákl. přenesená",J228,0)</f>
        <v>0</v>
      </c>
      <c r="BH228" s="187">
        <f>IF(N228="sníž. přenesená",J228,0)</f>
        <v>0</v>
      </c>
      <c r="BI228" s="187">
        <f>IF(N228="nulová",J228,0)</f>
        <v>0</v>
      </c>
      <c r="BJ228" s="19" t="s">
        <v>80</v>
      </c>
      <c r="BK228" s="187">
        <f>ROUND(I228*H228,2)</f>
        <v>0</v>
      </c>
      <c r="BL228" s="19" t="s">
        <v>161</v>
      </c>
      <c r="BM228" s="19" t="s">
        <v>2636</v>
      </c>
    </row>
    <row r="229" s="14" customFormat="1">
      <c r="B229" s="217"/>
      <c r="D229" s="188" t="s">
        <v>165</v>
      </c>
      <c r="E229" s="218" t="s">
        <v>3</v>
      </c>
      <c r="F229" s="219" t="s">
        <v>870</v>
      </c>
      <c r="H229" s="218" t="s">
        <v>3</v>
      </c>
      <c r="I229" s="220"/>
      <c r="L229" s="217"/>
      <c r="M229" s="221"/>
      <c r="N229" s="222"/>
      <c r="O229" s="222"/>
      <c r="P229" s="222"/>
      <c r="Q229" s="222"/>
      <c r="R229" s="222"/>
      <c r="S229" s="222"/>
      <c r="T229" s="223"/>
      <c r="AT229" s="218" t="s">
        <v>165</v>
      </c>
      <c r="AU229" s="218" t="s">
        <v>82</v>
      </c>
      <c r="AV229" s="14" t="s">
        <v>80</v>
      </c>
      <c r="AW229" s="14" t="s">
        <v>33</v>
      </c>
      <c r="AX229" s="14" t="s">
        <v>72</v>
      </c>
      <c r="AY229" s="218" t="s">
        <v>154</v>
      </c>
    </row>
    <row r="230" s="12" customFormat="1">
      <c r="B230" s="191"/>
      <c r="D230" s="188" t="s">
        <v>165</v>
      </c>
      <c r="E230" s="198" t="s">
        <v>3</v>
      </c>
      <c r="F230" s="192" t="s">
        <v>2637</v>
      </c>
      <c r="H230" s="193">
        <v>300</v>
      </c>
      <c r="I230" s="194"/>
      <c r="L230" s="191"/>
      <c r="M230" s="195"/>
      <c r="N230" s="196"/>
      <c r="O230" s="196"/>
      <c r="P230" s="196"/>
      <c r="Q230" s="196"/>
      <c r="R230" s="196"/>
      <c r="S230" s="196"/>
      <c r="T230" s="197"/>
      <c r="AT230" s="198" t="s">
        <v>165</v>
      </c>
      <c r="AU230" s="198" t="s">
        <v>82</v>
      </c>
      <c r="AV230" s="12" t="s">
        <v>82</v>
      </c>
      <c r="AW230" s="12" t="s">
        <v>33</v>
      </c>
      <c r="AX230" s="12" t="s">
        <v>72</v>
      </c>
      <c r="AY230" s="198" t="s">
        <v>154</v>
      </c>
    </row>
    <row r="231" s="13" customFormat="1">
      <c r="B231" s="199"/>
      <c r="D231" s="188" t="s">
        <v>165</v>
      </c>
      <c r="E231" s="200" t="s">
        <v>3</v>
      </c>
      <c r="F231" s="201" t="s">
        <v>179</v>
      </c>
      <c r="H231" s="202">
        <v>300</v>
      </c>
      <c r="I231" s="203"/>
      <c r="L231" s="199"/>
      <c r="M231" s="204"/>
      <c r="N231" s="205"/>
      <c r="O231" s="205"/>
      <c r="P231" s="205"/>
      <c r="Q231" s="205"/>
      <c r="R231" s="205"/>
      <c r="S231" s="205"/>
      <c r="T231" s="206"/>
      <c r="AT231" s="200" t="s">
        <v>165</v>
      </c>
      <c r="AU231" s="200" t="s">
        <v>82</v>
      </c>
      <c r="AV231" s="13" t="s">
        <v>161</v>
      </c>
      <c r="AW231" s="13" t="s">
        <v>33</v>
      </c>
      <c r="AX231" s="13" t="s">
        <v>80</v>
      </c>
      <c r="AY231" s="200" t="s">
        <v>154</v>
      </c>
    </row>
    <row r="232" s="1" customFormat="1" ht="16.5" customHeight="1">
      <c r="B232" s="175"/>
      <c r="C232" s="176" t="s">
        <v>619</v>
      </c>
      <c r="D232" s="176" t="s">
        <v>156</v>
      </c>
      <c r="E232" s="177" t="s">
        <v>873</v>
      </c>
      <c r="F232" s="178" t="s">
        <v>874</v>
      </c>
      <c r="G232" s="179" t="s">
        <v>253</v>
      </c>
      <c r="H232" s="180">
        <v>150</v>
      </c>
      <c r="I232" s="181"/>
      <c r="J232" s="182">
        <f>ROUND(I232*H232,2)</f>
        <v>0</v>
      </c>
      <c r="K232" s="178" t="s">
        <v>160</v>
      </c>
      <c r="L232" s="37"/>
      <c r="M232" s="183" t="s">
        <v>3</v>
      </c>
      <c r="N232" s="184" t="s">
        <v>43</v>
      </c>
      <c r="O232" s="67"/>
      <c r="P232" s="185">
        <f>O232*H232</f>
        <v>0</v>
      </c>
      <c r="Q232" s="185">
        <v>6.9999999999999994E-05</v>
      </c>
      <c r="R232" s="185">
        <f>Q232*H232</f>
        <v>0.010499999999999999</v>
      </c>
      <c r="S232" s="185">
        <v>0</v>
      </c>
      <c r="T232" s="186">
        <f>S232*H232</f>
        <v>0</v>
      </c>
      <c r="AR232" s="19" t="s">
        <v>161</v>
      </c>
      <c r="AT232" s="19" t="s">
        <v>156</v>
      </c>
      <c r="AU232" s="19" t="s">
        <v>82</v>
      </c>
      <c r="AY232" s="19" t="s">
        <v>154</v>
      </c>
      <c r="BE232" s="187">
        <f>IF(N232="základní",J232,0)</f>
        <v>0</v>
      </c>
      <c r="BF232" s="187">
        <f>IF(N232="snížená",J232,0)</f>
        <v>0</v>
      </c>
      <c r="BG232" s="187">
        <f>IF(N232="zákl. přenesená",J232,0)</f>
        <v>0</v>
      </c>
      <c r="BH232" s="187">
        <f>IF(N232="sníž. přenesená",J232,0)</f>
        <v>0</v>
      </c>
      <c r="BI232" s="187">
        <f>IF(N232="nulová",J232,0)</f>
        <v>0</v>
      </c>
      <c r="BJ232" s="19" t="s">
        <v>80</v>
      </c>
      <c r="BK232" s="187">
        <f>ROUND(I232*H232,2)</f>
        <v>0</v>
      </c>
      <c r="BL232" s="19" t="s">
        <v>161</v>
      </c>
      <c r="BM232" s="19" t="s">
        <v>2638</v>
      </c>
    </row>
    <row r="233" s="14" customFormat="1">
      <c r="B233" s="217"/>
      <c r="D233" s="188" t="s">
        <v>165</v>
      </c>
      <c r="E233" s="218" t="s">
        <v>3</v>
      </c>
      <c r="F233" s="219" t="s">
        <v>876</v>
      </c>
      <c r="H233" s="218" t="s">
        <v>3</v>
      </c>
      <c r="I233" s="220"/>
      <c r="L233" s="217"/>
      <c r="M233" s="221"/>
      <c r="N233" s="222"/>
      <c r="O233" s="222"/>
      <c r="P233" s="222"/>
      <c r="Q233" s="222"/>
      <c r="R233" s="222"/>
      <c r="S233" s="222"/>
      <c r="T233" s="223"/>
      <c r="AT233" s="218" t="s">
        <v>165</v>
      </c>
      <c r="AU233" s="218" t="s">
        <v>82</v>
      </c>
      <c r="AV233" s="14" t="s">
        <v>80</v>
      </c>
      <c r="AW233" s="14" t="s">
        <v>33</v>
      </c>
      <c r="AX233" s="14" t="s">
        <v>72</v>
      </c>
      <c r="AY233" s="218" t="s">
        <v>154</v>
      </c>
    </row>
    <row r="234" s="12" customFormat="1">
      <c r="B234" s="191"/>
      <c r="D234" s="188" t="s">
        <v>165</v>
      </c>
      <c r="E234" s="198" t="s">
        <v>3</v>
      </c>
      <c r="F234" s="192" t="s">
        <v>2474</v>
      </c>
      <c r="H234" s="193">
        <v>150</v>
      </c>
      <c r="I234" s="194"/>
      <c r="L234" s="191"/>
      <c r="M234" s="195"/>
      <c r="N234" s="196"/>
      <c r="O234" s="196"/>
      <c r="P234" s="196"/>
      <c r="Q234" s="196"/>
      <c r="R234" s="196"/>
      <c r="S234" s="196"/>
      <c r="T234" s="197"/>
      <c r="AT234" s="198" t="s">
        <v>165</v>
      </c>
      <c r="AU234" s="198" t="s">
        <v>82</v>
      </c>
      <c r="AV234" s="12" t="s">
        <v>82</v>
      </c>
      <c r="AW234" s="12" t="s">
        <v>33</v>
      </c>
      <c r="AX234" s="12" t="s">
        <v>72</v>
      </c>
      <c r="AY234" s="198" t="s">
        <v>154</v>
      </c>
    </row>
    <row r="235" s="13" customFormat="1">
      <c r="B235" s="199"/>
      <c r="D235" s="188" t="s">
        <v>165</v>
      </c>
      <c r="E235" s="200" t="s">
        <v>3</v>
      </c>
      <c r="F235" s="201" t="s">
        <v>179</v>
      </c>
      <c r="H235" s="202">
        <v>150</v>
      </c>
      <c r="I235" s="203"/>
      <c r="L235" s="199"/>
      <c r="M235" s="204"/>
      <c r="N235" s="205"/>
      <c r="O235" s="205"/>
      <c r="P235" s="205"/>
      <c r="Q235" s="205"/>
      <c r="R235" s="205"/>
      <c r="S235" s="205"/>
      <c r="T235" s="206"/>
      <c r="AT235" s="200" t="s">
        <v>165</v>
      </c>
      <c r="AU235" s="200" t="s">
        <v>82</v>
      </c>
      <c r="AV235" s="13" t="s">
        <v>161</v>
      </c>
      <c r="AW235" s="13" t="s">
        <v>33</v>
      </c>
      <c r="AX235" s="13" t="s">
        <v>80</v>
      </c>
      <c r="AY235" s="200" t="s">
        <v>154</v>
      </c>
    </row>
    <row r="236" s="11" customFormat="1" ht="22.8" customHeight="1">
      <c r="B236" s="162"/>
      <c r="D236" s="163" t="s">
        <v>71</v>
      </c>
      <c r="E236" s="173" t="s">
        <v>213</v>
      </c>
      <c r="F236" s="173" t="s">
        <v>2151</v>
      </c>
      <c r="I236" s="165"/>
      <c r="J236" s="174">
        <f>BK236</f>
        <v>0</v>
      </c>
      <c r="L236" s="162"/>
      <c r="M236" s="167"/>
      <c r="N236" s="168"/>
      <c r="O236" s="168"/>
      <c r="P236" s="169">
        <f>SUM(P237:P246)</f>
        <v>0</v>
      </c>
      <c r="Q236" s="168"/>
      <c r="R236" s="169">
        <f>SUM(R237:R246)</f>
        <v>0.0013600000000000001</v>
      </c>
      <c r="S236" s="168"/>
      <c r="T236" s="170">
        <f>SUM(T237:T246)</f>
        <v>0</v>
      </c>
      <c r="AR236" s="163" t="s">
        <v>80</v>
      </c>
      <c r="AT236" s="171" t="s">
        <v>71</v>
      </c>
      <c r="AU236" s="171" t="s">
        <v>80</v>
      </c>
      <c r="AY236" s="163" t="s">
        <v>154</v>
      </c>
      <c r="BK236" s="172">
        <f>SUM(BK237:BK246)</f>
        <v>0</v>
      </c>
    </row>
    <row r="237" s="1" customFormat="1" ht="22.5" customHeight="1">
      <c r="B237" s="175"/>
      <c r="C237" s="176" t="s">
        <v>623</v>
      </c>
      <c r="D237" s="176" t="s">
        <v>156</v>
      </c>
      <c r="E237" s="177" t="s">
        <v>2639</v>
      </c>
      <c r="F237" s="178" t="s">
        <v>2640</v>
      </c>
      <c r="G237" s="179" t="s">
        <v>253</v>
      </c>
      <c r="H237" s="180">
        <v>8</v>
      </c>
      <c r="I237" s="181"/>
      <c r="J237" s="182">
        <f>ROUND(I237*H237,2)</f>
        <v>0</v>
      </c>
      <c r="K237" s="178" t="s">
        <v>3</v>
      </c>
      <c r="L237" s="37"/>
      <c r="M237" s="183" t="s">
        <v>3</v>
      </c>
      <c r="N237" s="184" t="s">
        <v>43</v>
      </c>
      <c r="O237" s="67"/>
      <c r="P237" s="185">
        <f>O237*H237</f>
        <v>0</v>
      </c>
      <c r="Q237" s="185">
        <v>0.00017000000000000001</v>
      </c>
      <c r="R237" s="185">
        <f>Q237*H237</f>
        <v>0.0013600000000000001</v>
      </c>
      <c r="S237" s="185">
        <v>0</v>
      </c>
      <c r="T237" s="186">
        <f>S237*H237</f>
        <v>0</v>
      </c>
      <c r="AR237" s="19" t="s">
        <v>161</v>
      </c>
      <c r="AT237" s="19" t="s">
        <v>156</v>
      </c>
      <c r="AU237" s="19" t="s">
        <v>82</v>
      </c>
      <c r="AY237" s="19" t="s">
        <v>154</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161</v>
      </c>
      <c r="BM237" s="19" t="s">
        <v>2641</v>
      </c>
    </row>
    <row r="238" s="1" customFormat="1">
      <c r="B238" s="37"/>
      <c r="D238" s="188" t="s">
        <v>163</v>
      </c>
      <c r="F238" s="189" t="s">
        <v>2642</v>
      </c>
      <c r="I238" s="121"/>
      <c r="L238" s="37"/>
      <c r="M238" s="190"/>
      <c r="N238" s="67"/>
      <c r="O238" s="67"/>
      <c r="P238" s="67"/>
      <c r="Q238" s="67"/>
      <c r="R238" s="67"/>
      <c r="S238" s="67"/>
      <c r="T238" s="68"/>
      <c r="AT238" s="19" t="s">
        <v>163</v>
      </c>
      <c r="AU238" s="19" t="s">
        <v>82</v>
      </c>
    </row>
    <row r="239" s="12" customFormat="1">
      <c r="B239" s="191"/>
      <c r="D239" s="188" t="s">
        <v>165</v>
      </c>
      <c r="E239" s="198" t="s">
        <v>3</v>
      </c>
      <c r="F239" s="192" t="s">
        <v>2643</v>
      </c>
      <c r="H239" s="193">
        <v>8</v>
      </c>
      <c r="I239" s="194"/>
      <c r="L239" s="191"/>
      <c r="M239" s="195"/>
      <c r="N239" s="196"/>
      <c r="O239" s="196"/>
      <c r="P239" s="196"/>
      <c r="Q239" s="196"/>
      <c r="R239" s="196"/>
      <c r="S239" s="196"/>
      <c r="T239" s="197"/>
      <c r="AT239" s="198" t="s">
        <v>165</v>
      </c>
      <c r="AU239" s="198" t="s">
        <v>82</v>
      </c>
      <c r="AV239" s="12" t="s">
        <v>82</v>
      </c>
      <c r="AW239" s="12" t="s">
        <v>33</v>
      </c>
      <c r="AX239" s="12" t="s">
        <v>72</v>
      </c>
      <c r="AY239" s="198" t="s">
        <v>154</v>
      </c>
    </row>
    <row r="240" s="13" customFormat="1">
      <c r="B240" s="199"/>
      <c r="D240" s="188" t="s">
        <v>165</v>
      </c>
      <c r="E240" s="200" t="s">
        <v>3</v>
      </c>
      <c r="F240" s="201" t="s">
        <v>179</v>
      </c>
      <c r="H240" s="202">
        <v>8</v>
      </c>
      <c r="I240" s="203"/>
      <c r="L240" s="199"/>
      <c r="M240" s="204"/>
      <c r="N240" s="205"/>
      <c r="O240" s="205"/>
      <c r="P240" s="205"/>
      <c r="Q240" s="205"/>
      <c r="R240" s="205"/>
      <c r="S240" s="205"/>
      <c r="T240" s="206"/>
      <c r="AT240" s="200" t="s">
        <v>165</v>
      </c>
      <c r="AU240" s="200" t="s">
        <v>82</v>
      </c>
      <c r="AV240" s="13" t="s">
        <v>161</v>
      </c>
      <c r="AW240" s="13" t="s">
        <v>33</v>
      </c>
      <c r="AX240" s="13" t="s">
        <v>80</v>
      </c>
      <c r="AY240" s="200" t="s">
        <v>154</v>
      </c>
    </row>
    <row r="241" s="1" customFormat="1" ht="16.5" customHeight="1">
      <c r="B241" s="175"/>
      <c r="C241" s="176" t="s">
        <v>627</v>
      </c>
      <c r="D241" s="176" t="s">
        <v>156</v>
      </c>
      <c r="E241" s="177" t="s">
        <v>2644</v>
      </c>
      <c r="F241" s="178" t="s">
        <v>2645</v>
      </c>
      <c r="G241" s="179" t="s">
        <v>253</v>
      </c>
      <c r="H241" s="180">
        <v>16</v>
      </c>
      <c r="I241" s="181"/>
      <c r="J241" s="182">
        <f>ROUND(I241*H241,2)</f>
        <v>0</v>
      </c>
      <c r="K241" s="178" t="s">
        <v>3</v>
      </c>
      <c r="L241" s="37"/>
      <c r="M241" s="183" t="s">
        <v>3</v>
      </c>
      <c r="N241" s="184" t="s">
        <v>43</v>
      </c>
      <c r="O241" s="67"/>
      <c r="P241" s="185">
        <f>O241*H241</f>
        <v>0</v>
      </c>
      <c r="Q241" s="185">
        <v>0</v>
      </c>
      <c r="R241" s="185">
        <f>Q241*H241</f>
        <v>0</v>
      </c>
      <c r="S241" s="185">
        <v>0</v>
      </c>
      <c r="T241" s="186">
        <f>S241*H241</f>
        <v>0</v>
      </c>
      <c r="AR241" s="19" t="s">
        <v>161</v>
      </c>
      <c r="AT241" s="19" t="s">
        <v>156</v>
      </c>
      <c r="AU241" s="19" t="s">
        <v>82</v>
      </c>
      <c r="AY241" s="19" t="s">
        <v>154</v>
      </c>
      <c r="BE241" s="187">
        <f>IF(N241="základní",J241,0)</f>
        <v>0</v>
      </c>
      <c r="BF241" s="187">
        <f>IF(N241="snížená",J241,0)</f>
        <v>0</v>
      </c>
      <c r="BG241" s="187">
        <f>IF(N241="zákl. přenesená",J241,0)</f>
        <v>0</v>
      </c>
      <c r="BH241" s="187">
        <f>IF(N241="sníž. přenesená",J241,0)</f>
        <v>0</v>
      </c>
      <c r="BI241" s="187">
        <f>IF(N241="nulová",J241,0)</f>
        <v>0</v>
      </c>
      <c r="BJ241" s="19" t="s">
        <v>80</v>
      </c>
      <c r="BK241" s="187">
        <f>ROUND(I241*H241,2)</f>
        <v>0</v>
      </c>
      <c r="BL241" s="19" t="s">
        <v>161</v>
      </c>
      <c r="BM241" s="19" t="s">
        <v>2646</v>
      </c>
    </row>
    <row r="242" s="1" customFormat="1">
      <c r="B242" s="37"/>
      <c r="D242" s="188" t="s">
        <v>163</v>
      </c>
      <c r="F242" s="189" t="s">
        <v>2647</v>
      </c>
      <c r="I242" s="121"/>
      <c r="L242" s="37"/>
      <c r="M242" s="190"/>
      <c r="N242" s="67"/>
      <c r="O242" s="67"/>
      <c r="P242" s="67"/>
      <c r="Q242" s="67"/>
      <c r="R242" s="67"/>
      <c r="S242" s="67"/>
      <c r="T242" s="68"/>
      <c r="AT242" s="19" t="s">
        <v>163</v>
      </c>
      <c r="AU242" s="19" t="s">
        <v>82</v>
      </c>
    </row>
    <row r="243" s="12" customFormat="1">
      <c r="B243" s="191"/>
      <c r="D243" s="188" t="s">
        <v>165</v>
      </c>
      <c r="E243" s="198" t="s">
        <v>3</v>
      </c>
      <c r="F243" s="192" t="s">
        <v>2648</v>
      </c>
      <c r="H243" s="193">
        <v>16</v>
      </c>
      <c r="I243" s="194"/>
      <c r="L243" s="191"/>
      <c r="M243" s="195"/>
      <c r="N243" s="196"/>
      <c r="O243" s="196"/>
      <c r="P243" s="196"/>
      <c r="Q243" s="196"/>
      <c r="R243" s="196"/>
      <c r="S243" s="196"/>
      <c r="T243" s="197"/>
      <c r="AT243" s="198" t="s">
        <v>165</v>
      </c>
      <c r="AU243" s="198" t="s">
        <v>82</v>
      </c>
      <c r="AV243" s="12" t="s">
        <v>82</v>
      </c>
      <c r="AW243" s="12" t="s">
        <v>33</v>
      </c>
      <c r="AX243" s="12" t="s">
        <v>72</v>
      </c>
      <c r="AY243" s="198" t="s">
        <v>154</v>
      </c>
    </row>
    <row r="244" s="13" customFormat="1">
      <c r="B244" s="199"/>
      <c r="D244" s="188" t="s">
        <v>165</v>
      </c>
      <c r="E244" s="200" t="s">
        <v>3</v>
      </c>
      <c r="F244" s="201" t="s">
        <v>179</v>
      </c>
      <c r="H244" s="202">
        <v>16</v>
      </c>
      <c r="I244" s="203"/>
      <c r="L244" s="199"/>
      <c r="M244" s="204"/>
      <c r="N244" s="205"/>
      <c r="O244" s="205"/>
      <c r="P244" s="205"/>
      <c r="Q244" s="205"/>
      <c r="R244" s="205"/>
      <c r="S244" s="205"/>
      <c r="T244" s="206"/>
      <c r="AT244" s="200" t="s">
        <v>165</v>
      </c>
      <c r="AU244" s="200" t="s">
        <v>82</v>
      </c>
      <c r="AV244" s="13" t="s">
        <v>161</v>
      </c>
      <c r="AW244" s="13" t="s">
        <v>33</v>
      </c>
      <c r="AX244" s="13" t="s">
        <v>80</v>
      </c>
      <c r="AY244" s="200" t="s">
        <v>154</v>
      </c>
    </row>
    <row r="245" s="1" customFormat="1" ht="16.5" customHeight="1">
      <c r="B245" s="175"/>
      <c r="C245" s="176" t="s">
        <v>631</v>
      </c>
      <c r="D245" s="176" t="s">
        <v>156</v>
      </c>
      <c r="E245" s="177" t="s">
        <v>2649</v>
      </c>
      <c r="F245" s="178" t="s">
        <v>2650</v>
      </c>
      <c r="G245" s="179" t="s">
        <v>253</v>
      </c>
      <c r="H245" s="180">
        <v>16</v>
      </c>
      <c r="I245" s="181"/>
      <c r="J245" s="182">
        <f>ROUND(I245*H245,2)</f>
        <v>0</v>
      </c>
      <c r="K245" s="178" t="s">
        <v>3</v>
      </c>
      <c r="L245" s="37"/>
      <c r="M245" s="183" t="s">
        <v>3</v>
      </c>
      <c r="N245" s="184" t="s">
        <v>43</v>
      </c>
      <c r="O245" s="67"/>
      <c r="P245" s="185">
        <f>O245*H245</f>
        <v>0</v>
      </c>
      <c r="Q245" s="185">
        <v>0</v>
      </c>
      <c r="R245" s="185">
        <f>Q245*H245</f>
        <v>0</v>
      </c>
      <c r="S245" s="185">
        <v>0</v>
      </c>
      <c r="T245" s="186">
        <f>S245*H245</f>
        <v>0</v>
      </c>
      <c r="AR245" s="19" t="s">
        <v>161</v>
      </c>
      <c r="AT245" s="19" t="s">
        <v>156</v>
      </c>
      <c r="AU245" s="19" t="s">
        <v>82</v>
      </c>
      <c r="AY245" s="19" t="s">
        <v>154</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161</v>
      </c>
      <c r="BM245" s="19" t="s">
        <v>2651</v>
      </c>
    </row>
    <row r="246" s="1" customFormat="1">
      <c r="B246" s="37"/>
      <c r="D246" s="188" t="s">
        <v>163</v>
      </c>
      <c r="F246" s="189" t="s">
        <v>2652</v>
      </c>
      <c r="I246" s="121"/>
      <c r="L246" s="37"/>
      <c r="M246" s="190"/>
      <c r="N246" s="67"/>
      <c r="O246" s="67"/>
      <c r="P246" s="67"/>
      <c r="Q246" s="67"/>
      <c r="R246" s="67"/>
      <c r="S246" s="67"/>
      <c r="T246" s="68"/>
      <c r="AT246" s="19" t="s">
        <v>163</v>
      </c>
      <c r="AU246" s="19" t="s">
        <v>82</v>
      </c>
    </row>
    <row r="247" s="11" customFormat="1" ht="22.8" customHeight="1">
      <c r="B247" s="162"/>
      <c r="D247" s="163" t="s">
        <v>71</v>
      </c>
      <c r="E247" s="173" t="s">
        <v>2347</v>
      </c>
      <c r="F247" s="173" t="s">
        <v>2348</v>
      </c>
      <c r="I247" s="165"/>
      <c r="J247" s="174">
        <f>BK247</f>
        <v>0</v>
      </c>
      <c r="L247" s="162"/>
      <c r="M247" s="167"/>
      <c r="N247" s="168"/>
      <c r="O247" s="168"/>
      <c r="P247" s="169">
        <f>SUM(P248:P255)</f>
        <v>0</v>
      </c>
      <c r="Q247" s="168"/>
      <c r="R247" s="169">
        <f>SUM(R248:R255)</f>
        <v>0</v>
      </c>
      <c r="S247" s="168"/>
      <c r="T247" s="170">
        <f>SUM(T248:T255)</f>
        <v>0</v>
      </c>
      <c r="AR247" s="163" t="s">
        <v>80</v>
      </c>
      <c r="AT247" s="171" t="s">
        <v>71</v>
      </c>
      <c r="AU247" s="171" t="s">
        <v>80</v>
      </c>
      <c r="AY247" s="163" t="s">
        <v>154</v>
      </c>
      <c r="BK247" s="172">
        <f>SUM(BK248:BK255)</f>
        <v>0</v>
      </c>
    </row>
    <row r="248" s="1" customFormat="1" ht="16.5" customHeight="1">
      <c r="B248" s="175"/>
      <c r="C248" s="176" t="s">
        <v>635</v>
      </c>
      <c r="D248" s="176" t="s">
        <v>156</v>
      </c>
      <c r="E248" s="177" t="s">
        <v>2349</v>
      </c>
      <c r="F248" s="178" t="s">
        <v>2653</v>
      </c>
      <c r="G248" s="179" t="s">
        <v>235</v>
      </c>
      <c r="H248" s="180">
        <v>3.367</v>
      </c>
      <c r="I248" s="181"/>
      <c r="J248" s="182">
        <f>ROUND(I248*H248,2)</f>
        <v>0</v>
      </c>
      <c r="K248" s="178" t="s">
        <v>160</v>
      </c>
      <c r="L248" s="37"/>
      <c r="M248" s="183" t="s">
        <v>3</v>
      </c>
      <c r="N248" s="184" t="s">
        <v>43</v>
      </c>
      <c r="O248" s="67"/>
      <c r="P248" s="185">
        <f>O248*H248</f>
        <v>0</v>
      </c>
      <c r="Q248" s="185">
        <v>0</v>
      </c>
      <c r="R248" s="185">
        <f>Q248*H248</f>
        <v>0</v>
      </c>
      <c r="S248" s="185">
        <v>0</v>
      </c>
      <c r="T248" s="186">
        <f>S248*H248</f>
        <v>0</v>
      </c>
      <c r="AR248" s="19" t="s">
        <v>161</v>
      </c>
      <c r="AT248" s="19" t="s">
        <v>156</v>
      </c>
      <c r="AU248" s="19" t="s">
        <v>82</v>
      </c>
      <c r="AY248" s="19" t="s">
        <v>154</v>
      </c>
      <c r="BE248" s="187">
        <f>IF(N248="základní",J248,0)</f>
        <v>0</v>
      </c>
      <c r="BF248" s="187">
        <f>IF(N248="snížená",J248,0)</f>
        <v>0</v>
      </c>
      <c r="BG248" s="187">
        <f>IF(N248="zákl. přenesená",J248,0)</f>
        <v>0</v>
      </c>
      <c r="BH248" s="187">
        <f>IF(N248="sníž. přenesená",J248,0)</f>
        <v>0</v>
      </c>
      <c r="BI248" s="187">
        <f>IF(N248="nulová",J248,0)</f>
        <v>0</v>
      </c>
      <c r="BJ248" s="19" t="s">
        <v>80</v>
      </c>
      <c r="BK248" s="187">
        <f>ROUND(I248*H248,2)</f>
        <v>0</v>
      </c>
      <c r="BL248" s="19" t="s">
        <v>161</v>
      </c>
      <c r="BM248" s="19" t="s">
        <v>2654</v>
      </c>
    </row>
    <row r="249" s="1" customFormat="1">
      <c r="B249" s="37"/>
      <c r="D249" s="188" t="s">
        <v>163</v>
      </c>
      <c r="F249" s="189" t="s">
        <v>2655</v>
      </c>
      <c r="I249" s="121"/>
      <c r="L249" s="37"/>
      <c r="M249" s="190"/>
      <c r="N249" s="67"/>
      <c r="O249" s="67"/>
      <c r="P249" s="67"/>
      <c r="Q249" s="67"/>
      <c r="R249" s="67"/>
      <c r="S249" s="67"/>
      <c r="T249" s="68"/>
      <c r="AT249" s="19" t="s">
        <v>163</v>
      </c>
      <c r="AU249" s="19" t="s">
        <v>82</v>
      </c>
    </row>
    <row r="250" s="1" customFormat="1" ht="22.5" customHeight="1">
      <c r="B250" s="175"/>
      <c r="C250" s="176" t="s">
        <v>639</v>
      </c>
      <c r="D250" s="176" t="s">
        <v>156</v>
      </c>
      <c r="E250" s="177" t="s">
        <v>2352</v>
      </c>
      <c r="F250" s="178" t="s">
        <v>2353</v>
      </c>
      <c r="G250" s="179" t="s">
        <v>235</v>
      </c>
      <c r="H250" s="180">
        <v>1.0309999999999999</v>
      </c>
      <c r="I250" s="181"/>
      <c r="J250" s="182">
        <f>ROUND(I250*H250,2)</f>
        <v>0</v>
      </c>
      <c r="K250" s="178" t="s">
        <v>160</v>
      </c>
      <c r="L250" s="37"/>
      <c r="M250" s="183" t="s">
        <v>3</v>
      </c>
      <c r="N250" s="184" t="s">
        <v>43</v>
      </c>
      <c r="O250" s="67"/>
      <c r="P250" s="185">
        <f>O250*H250</f>
        <v>0</v>
      </c>
      <c r="Q250" s="185">
        <v>0</v>
      </c>
      <c r="R250" s="185">
        <f>Q250*H250</f>
        <v>0</v>
      </c>
      <c r="S250" s="185">
        <v>0</v>
      </c>
      <c r="T250" s="186">
        <f>S250*H250</f>
        <v>0</v>
      </c>
      <c r="AR250" s="19" t="s">
        <v>161</v>
      </c>
      <c r="AT250" s="19" t="s">
        <v>156</v>
      </c>
      <c r="AU250" s="19" t="s">
        <v>82</v>
      </c>
      <c r="AY250" s="19" t="s">
        <v>154</v>
      </c>
      <c r="BE250" s="187">
        <f>IF(N250="základní",J250,0)</f>
        <v>0</v>
      </c>
      <c r="BF250" s="187">
        <f>IF(N250="snížená",J250,0)</f>
        <v>0</v>
      </c>
      <c r="BG250" s="187">
        <f>IF(N250="zákl. přenesená",J250,0)</f>
        <v>0</v>
      </c>
      <c r="BH250" s="187">
        <f>IF(N250="sníž. přenesená",J250,0)</f>
        <v>0</v>
      </c>
      <c r="BI250" s="187">
        <f>IF(N250="nulová",J250,0)</f>
        <v>0</v>
      </c>
      <c r="BJ250" s="19" t="s">
        <v>80</v>
      </c>
      <c r="BK250" s="187">
        <f>ROUND(I250*H250,2)</f>
        <v>0</v>
      </c>
      <c r="BL250" s="19" t="s">
        <v>161</v>
      </c>
      <c r="BM250" s="19" t="s">
        <v>2656</v>
      </c>
    </row>
    <row r="251" s="1" customFormat="1">
      <c r="B251" s="37"/>
      <c r="D251" s="188" t="s">
        <v>163</v>
      </c>
      <c r="F251" s="189" t="s">
        <v>2356</v>
      </c>
      <c r="I251" s="121"/>
      <c r="L251" s="37"/>
      <c r="M251" s="190"/>
      <c r="N251" s="67"/>
      <c r="O251" s="67"/>
      <c r="P251" s="67"/>
      <c r="Q251" s="67"/>
      <c r="R251" s="67"/>
      <c r="S251" s="67"/>
      <c r="T251" s="68"/>
      <c r="AT251" s="19" t="s">
        <v>163</v>
      </c>
      <c r="AU251" s="19" t="s">
        <v>82</v>
      </c>
    </row>
    <row r="252" s="12" customFormat="1">
      <c r="B252" s="191"/>
      <c r="D252" s="188" t="s">
        <v>165</v>
      </c>
      <c r="E252" s="198" t="s">
        <v>3</v>
      </c>
      <c r="F252" s="192" t="s">
        <v>2657</v>
      </c>
      <c r="H252" s="193">
        <v>1.0309999999999999</v>
      </c>
      <c r="I252" s="194"/>
      <c r="L252" s="191"/>
      <c r="M252" s="195"/>
      <c r="N252" s="196"/>
      <c r="O252" s="196"/>
      <c r="P252" s="196"/>
      <c r="Q252" s="196"/>
      <c r="R252" s="196"/>
      <c r="S252" s="196"/>
      <c r="T252" s="197"/>
      <c r="AT252" s="198" t="s">
        <v>165</v>
      </c>
      <c r="AU252" s="198" t="s">
        <v>82</v>
      </c>
      <c r="AV252" s="12" t="s">
        <v>82</v>
      </c>
      <c r="AW252" s="12" t="s">
        <v>33</v>
      </c>
      <c r="AX252" s="12" t="s">
        <v>80</v>
      </c>
      <c r="AY252" s="198" t="s">
        <v>154</v>
      </c>
    </row>
    <row r="253" s="1" customFormat="1" ht="22.5" customHeight="1">
      <c r="B253" s="175"/>
      <c r="C253" s="176" t="s">
        <v>643</v>
      </c>
      <c r="D253" s="176" t="s">
        <v>156</v>
      </c>
      <c r="E253" s="177" t="s">
        <v>2658</v>
      </c>
      <c r="F253" s="178" t="s">
        <v>284</v>
      </c>
      <c r="G253" s="179" t="s">
        <v>235</v>
      </c>
      <c r="H253" s="180">
        <v>2.3359999999999999</v>
      </c>
      <c r="I253" s="181"/>
      <c r="J253" s="182">
        <f>ROUND(I253*H253,2)</f>
        <v>0</v>
      </c>
      <c r="K253" s="178" t="s">
        <v>160</v>
      </c>
      <c r="L253" s="37"/>
      <c r="M253" s="183" t="s">
        <v>3</v>
      </c>
      <c r="N253" s="184" t="s">
        <v>43</v>
      </c>
      <c r="O253" s="67"/>
      <c r="P253" s="185">
        <f>O253*H253</f>
        <v>0</v>
      </c>
      <c r="Q253" s="185">
        <v>0</v>
      </c>
      <c r="R253" s="185">
        <f>Q253*H253</f>
        <v>0</v>
      </c>
      <c r="S253" s="185">
        <v>0</v>
      </c>
      <c r="T253" s="186">
        <f>S253*H253</f>
        <v>0</v>
      </c>
      <c r="AR253" s="19" t="s">
        <v>161</v>
      </c>
      <c r="AT253" s="19" t="s">
        <v>156</v>
      </c>
      <c r="AU253" s="19" t="s">
        <v>82</v>
      </c>
      <c r="AY253" s="19" t="s">
        <v>154</v>
      </c>
      <c r="BE253" s="187">
        <f>IF(N253="základní",J253,0)</f>
        <v>0</v>
      </c>
      <c r="BF253" s="187">
        <f>IF(N253="snížená",J253,0)</f>
        <v>0</v>
      </c>
      <c r="BG253" s="187">
        <f>IF(N253="zákl. přenesená",J253,0)</f>
        <v>0</v>
      </c>
      <c r="BH253" s="187">
        <f>IF(N253="sníž. přenesená",J253,0)</f>
        <v>0</v>
      </c>
      <c r="BI253" s="187">
        <f>IF(N253="nulová",J253,0)</f>
        <v>0</v>
      </c>
      <c r="BJ253" s="19" t="s">
        <v>80</v>
      </c>
      <c r="BK253" s="187">
        <f>ROUND(I253*H253,2)</f>
        <v>0</v>
      </c>
      <c r="BL253" s="19" t="s">
        <v>161</v>
      </c>
      <c r="BM253" s="19" t="s">
        <v>2659</v>
      </c>
    </row>
    <row r="254" s="1" customFormat="1">
      <c r="B254" s="37"/>
      <c r="D254" s="188" t="s">
        <v>163</v>
      </c>
      <c r="F254" s="189" t="s">
        <v>2356</v>
      </c>
      <c r="I254" s="121"/>
      <c r="L254" s="37"/>
      <c r="M254" s="190"/>
      <c r="N254" s="67"/>
      <c r="O254" s="67"/>
      <c r="P254" s="67"/>
      <c r="Q254" s="67"/>
      <c r="R254" s="67"/>
      <c r="S254" s="67"/>
      <c r="T254" s="68"/>
      <c r="AT254" s="19" t="s">
        <v>163</v>
      </c>
      <c r="AU254" s="19" t="s">
        <v>82</v>
      </c>
    </row>
    <row r="255" s="12" customFormat="1">
      <c r="B255" s="191"/>
      <c r="D255" s="188" t="s">
        <v>165</v>
      </c>
      <c r="E255" s="198" t="s">
        <v>3</v>
      </c>
      <c r="F255" s="192" t="s">
        <v>2660</v>
      </c>
      <c r="H255" s="193">
        <v>2.3359999999999999</v>
      </c>
      <c r="I255" s="194"/>
      <c r="L255" s="191"/>
      <c r="M255" s="195"/>
      <c r="N255" s="196"/>
      <c r="O255" s="196"/>
      <c r="P255" s="196"/>
      <c r="Q255" s="196"/>
      <c r="R255" s="196"/>
      <c r="S255" s="196"/>
      <c r="T255" s="197"/>
      <c r="AT255" s="198" t="s">
        <v>165</v>
      </c>
      <c r="AU255" s="198" t="s">
        <v>82</v>
      </c>
      <c r="AV255" s="12" t="s">
        <v>82</v>
      </c>
      <c r="AW255" s="12" t="s">
        <v>33</v>
      </c>
      <c r="AX255" s="12" t="s">
        <v>80</v>
      </c>
      <c r="AY255" s="198" t="s">
        <v>154</v>
      </c>
    </row>
    <row r="256" s="11" customFormat="1" ht="22.8" customHeight="1">
      <c r="B256" s="162"/>
      <c r="D256" s="163" t="s">
        <v>71</v>
      </c>
      <c r="E256" s="173" t="s">
        <v>350</v>
      </c>
      <c r="F256" s="173" t="s">
        <v>351</v>
      </c>
      <c r="I256" s="165"/>
      <c r="J256" s="174">
        <f>BK256</f>
        <v>0</v>
      </c>
      <c r="L256" s="162"/>
      <c r="M256" s="167"/>
      <c r="N256" s="168"/>
      <c r="O256" s="168"/>
      <c r="P256" s="169">
        <f>SUM(P257:P258)</f>
        <v>0</v>
      </c>
      <c r="Q256" s="168"/>
      <c r="R256" s="169">
        <f>SUM(R257:R258)</f>
        <v>0</v>
      </c>
      <c r="S256" s="168"/>
      <c r="T256" s="170">
        <f>SUM(T257:T258)</f>
        <v>0</v>
      </c>
      <c r="AR256" s="163" t="s">
        <v>80</v>
      </c>
      <c r="AT256" s="171" t="s">
        <v>71</v>
      </c>
      <c r="AU256" s="171" t="s">
        <v>80</v>
      </c>
      <c r="AY256" s="163" t="s">
        <v>154</v>
      </c>
      <c r="BK256" s="172">
        <f>SUM(BK257:BK258)</f>
        <v>0</v>
      </c>
    </row>
    <row r="257" s="1" customFormat="1" ht="22.5" customHeight="1">
      <c r="B257" s="175"/>
      <c r="C257" s="176" t="s">
        <v>647</v>
      </c>
      <c r="D257" s="176" t="s">
        <v>156</v>
      </c>
      <c r="E257" s="177" t="s">
        <v>2661</v>
      </c>
      <c r="F257" s="178" t="s">
        <v>2662</v>
      </c>
      <c r="G257" s="179" t="s">
        <v>235</v>
      </c>
      <c r="H257" s="180">
        <v>1.641</v>
      </c>
      <c r="I257" s="181"/>
      <c r="J257" s="182">
        <f>ROUND(I257*H257,2)</f>
        <v>0</v>
      </c>
      <c r="K257" s="178" t="s">
        <v>160</v>
      </c>
      <c r="L257" s="37"/>
      <c r="M257" s="183" t="s">
        <v>3</v>
      </c>
      <c r="N257" s="184" t="s">
        <v>43</v>
      </c>
      <c r="O257" s="67"/>
      <c r="P257" s="185">
        <f>O257*H257</f>
        <v>0</v>
      </c>
      <c r="Q257" s="185">
        <v>0</v>
      </c>
      <c r="R257" s="185">
        <f>Q257*H257</f>
        <v>0</v>
      </c>
      <c r="S257" s="185">
        <v>0</v>
      </c>
      <c r="T257" s="186">
        <f>S257*H257</f>
        <v>0</v>
      </c>
      <c r="AR257" s="19" t="s">
        <v>161</v>
      </c>
      <c r="AT257" s="19" t="s">
        <v>156</v>
      </c>
      <c r="AU257" s="19" t="s">
        <v>82</v>
      </c>
      <c r="AY257" s="19" t="s">
        <v>154</v>
      </c>
      <c r="BE257" s="187">
        <f>IF(N257="základní",J257,0)</f>
        <v>0</v>
      </c>
      <c r="BF257" s="187">
        <f>IF(N257="snížená",J257,0)</f>
        <v>0</v>
      </c>
      <c r="BG257" s="187">
        <f>IF(N257="zákl. přenesená",J257,0)</f>
        <v>0</v>
      </c>
      <c r="BH257" s="187">
        <f>IF(N257="sníž. přenesená",J257,0)</f>
        <v>0</v>
      </c>
      <c r="BI257" s="187">
        <f>IF(N257="nulová",J257,0)</f>
        <v>0</v>
      </c>
      <c r="BJ257" s="19" t="s">
        <v>80</v>
      </c>
      <c r="BK257" s="187">
        <f>ROUND(I257*H257,2)</f>
        <v>0</v>
      </c>
      <c r="BL257" s="19" t="s">
        <v>161</v>
      </c>
      <c r="BM257" s="19" t="s">
        <v>2663</v>
      </c>
    </row>
    <row r="258" s="1" customFormat="1">
      <c r="B258" s="37"/>
      <c r="D258" s="188" t="s">
        <v>163</v>
      </c>
      <c r="F258" s="189" t="s">
        <v>882</v>
      </c>
      <c r="I258" s="121"/>
      <c r="L258" s="37"/>
      <c r="M258" s="190"/>
      <c r="N258" s="67"/>
      <c r="O258" s="67"/>
      <c r="P258" s="67"/>
      <c r="Q258" s="67"/>
      <c r="R258" s="67"/>
      <c r="S258" s="67"/>
      <c r="T258" s="68"/>
      <c r="AT258" s="19" t="s">
        <v>163</v>
      </c>
      <c r="AU258" s="19" t="s">
        <v>82</v>
      </c>
    </row>
    <row r="259" s="11" customFormat="1" ht="25.92" customHeight="1">
      <c r="B259" s="162"/>
      <c r="D259" s="163" t="s">
        <v>71</v>
      </c>
      <c r="E259" s="164" t="s">
        <v>1027</v>
      </c>
      <c r="F259" s="164" t="s">
        <v>1028</v>
      </c>
      <c r="I259" s="165"/>
      <c r="J259" s="166">
        <f>BK259</f>
        <v>0</v>
      </c>
      <c r="L259" s="162"/>
      <c r="M259" s="167"/>
      <c r="N259" s="168"/>
      <c r="O259" s="168"/>
      <c r="P259" s="169">
        <f>P260+P263</f>
        <v>0</v>
      </c>
      <c r="Q259" s="168"/>
      <c r="R259" s="169">
        <f>R260+R263</f>
        <v>0.00036000000000000002</v>
      </c>
      <c r="S259" s="168"/>
      <c r="T259" s="170">
        <f>T260+T263</f>
        <v>0</v>
      </c>
      <c r="AR259" s="163" t="s">
        <v>82</v>
      </c>
      <c r="AT259" s="171" t="s">
        <v>71</v>
      </c>
      <c r="AU259" s="171" t="s">
        <v>72</v>
      </c>
      <c r="AY259" s="163" t="s">
        <v>154</v>
      </c>
      <c r="BK259" s="172">
        <f>BK260+BK263</f>
        <v>0</v>
      </c>
    </row>
    <row r="260" s="11" customFormat="1" ht="22.8" customHeight="1">
      <c r="B260" s="162"/>
      <c r="D260" s="163" t="s">
        <v>71</v>
      </c>
      <c r="E260" s="173" t="s">
        <v>1654</v>
      </c>
      <c r="F260" s="173" t="s">
        <v>1655</v>
      </c>
      <c r="I260" s="165"/>
      <c r="J260" s="174">
        <f>BK260</f>
        <v>0</v>
      </c>
      <c r="L260" s="162"/>
      <c r="M260" s="167"/>
      <c r="N260" s="168"/>
      <c r="O260" s="168"/>
      <c r="P260" s="169">
        <f>SUM(P261:P262)</f>
        <v>0</v>
      </c>
      <c r="Q260" s="168"/>
      <c r="R260" s="169">
        <f>SUM(R261:R262)</f>
        <v>0.00036000000000000002</v>
      </c>
      <c r="S260" s="168"/>
      <c r="T260" s="170">
        <f>SUM(T261:T262)</f>
        <v>0</v>
      </c>
      <c r="AR260" s="163" t="s">
        <v>82</v>
      </c>
      <c r="AT260" s="171" t="s">
        <v>71</v>
      </c>
      <c r="AU260" s="171" t="s">
        <v>80</v>
      </c>
      <c r="AY260" s="163" t="s">
        <v>154</v>
      </c>
      <c r="BK260" s="172">
        <f>SUM(BK261:BK262)</f>
        <v>0</v>
      </c>
    </row>
    <row r="261" s="1" customFormat="1" ht="22.5" customHeight="1">
      <c r="B261" s="175"/>
      <c r="C261" s="176" t="s">
        <v>651</v>
      </c>
      <c r="D261" s="176" t="s">
        <v>156</v>
      </c>
      <c r="E261" s="177" t="s">
        <v>2664</v>
      </c>
      <c r="F261" s="178" t="s">
        <v>2665</v>
      </c>
      <c r="G261" s="179" t="s">
        <v>253</v>
      </c>
      <c r="H261" s="180">
        <v>1.5</v>
      </c>
      <c r="I261" s="181"/>
      <c r="J261" s="182">
        <f>ROUND(I261*H261,2)</f>
        <v>0</v>
      </c>
      <c r="K261" s="178" t="s">
        <v>160</v>
      </c>
      <c r="L261" s="37"/>
      <c r="M261" s="183" t="s">
        <v>3</v>
      </c>
      <c r="N261" s="184" t="s">
        <v>43</v>
      </c>
      <c r="O261" s="67"/>
      <c r="P261" s="185">
        <f>O261*H261</f>
        <v>0</v>
      </c>
      <c r="Q261" s="185">
        <v>0.00024000000000000001</v>
      </c>
      <c r="R261" s="185">
        <f>Q261*H261</f>
        <v>0.00036000000000000002</v>
      </c>
      <c r="S261" s="185">
        <v>0</v>
      </c>
      <c r="T261" s="186">
        <f>S261*H261</f>
        <v>0</v>
      </c>
      <c r="AR261" s="19" t="s">
        <v>250</v>
      </c>
      <c r="AT261" s="19" t="s">
        <v>156</v>
      </c>
      <c r="AU261" s="19" t="s">
        <v>82</v>
      </c>
      <c r="AY261" s="19" t="s">
        <v>154</v>
      </c>
      <c r="BE261" s="187">
        <f>IF(N261="základní",J261,0)</f>
        <v>0</v>
      </c>
      <c r="BF261" s="187">
        <f>IF(N261="snížená",J261,0)</f>
        <v>0</v>
      </c>
      <c r="BG261" s="187">
        <f>IF(N261="zákl. přenesená",J261,0)</f>
        <v>0</v>
      </c>
      <c r="BH261" s="187">
        <f>IF(N261="sníž. přenesená",J261,0)</f>
        <v>0</v>
      </c>
      <c r="BI261" s="187">
        <f>IF(N261="nulová",J261,0)</f>
        <v>0</v>
      </c>
      <c r="BJ261" s="19" t="s">
        <v>80</v>
      </c>
      <c r="BK261" s="187">
        <f>ROUND(I261*H261,2)</f>
        <v>0</v>
      </c>
      <c r="BL261" s="19" t="s">
        <v>250</v>
      </c>
      <c r="BM261" s="19" t="s">
        <v>2666</v>
      </c>
    </row>
    <row r="262" s="1" customFormat="1">
      <c r="B262" s="37"/>
      <c r="D262" s="188" t="s">
        <v>163</v>
      </c>
      <c r="F262" s="189" t="s">
        <v>1663</v>
      </c>
      <c r="I262" s="121"/>
      <c r="L262" s="37"/>
      <c r="M262" s="190"/>
      <c r="N262" s="67"/>
      <c r="O262" s="67"/>
      <c r="P262" s="67"/>
      <c r="Q262" s="67"/>
      <c r="R262" s="67"/>
      <c r="S262" s="67"/>
      <c r="T262" s="68"/>
      <c r="AT262" s="19" t="s">
        <v>163</v>
      </c>
      <c r="AU262" s="19" t="s">
        <v>82</v>
      </c>
    </row>
    <row r="263" s="11" customFormat="1" ht="22.8" customHeight="1">
      <c r="B263" s="162"/>
      <c r="D263" s="163" t="s">
        <v>71</v>
      </c>
      <c r="E263" s="173" t="s">
        <v>2667</v>
      </c>
      <c r="F263" s="173" t="s">
        <v>2668</v>
      </c>
      <c r="I263" s="165"/>
      <c r="J263" s="174">
        <f>BK263</f>
        <v>0</v>
      </c>
      <c r="L263" s="162"/>
      <c r="M263" s="167"/>
      <c r="N263" s="168"/>
      <c r="O263" s="168"/>
      <c r="P263" s="169">
        <f>SUM(P264:P265)</f>
        <v>0</v>
      </c>
      <c r="Q263" s="168"/>
      <c r="R263" s="169">
        <f>SUM(R264:R265)</f>
        <v>0</v>
      </c>
      <c r="S263" s="168"/>
      <c r="T263" s="170">
        <f>SUM(T264:T265)</f>
        <v>0</v>
      </c>
      <c r="AR263" s="163" t="s">
        <v>82</v>
      </c>
      <c r="AT263" s="171" t="s">
        <v>71</v>
      </c>
      <c r="AU263" s="171" t="s">
        <v>80</v>
      </c>
      <c r="AY263" s="163" t="s">
        <v>154</v>
      </c>
      <c r="BK263" s="172">
        <f>SUM(BK264:BK265)</f>
        <v>0</v>
      </c>
    </row>
    <row r="264" s="1" customFormat="1" ht="16.5" customHeight="1">
      <c r="B264" s="175"/>
      <c r="C264" s="176" t="s">
        <v>657</v>
      </c>
      <c r="D264" s="176" t="s">
        <v>156</v>
      </c>
      <c r="E264" s="177" t="s">
        <v>2669</v>
      </c>
      <c r="F264" s="178" t="s">
        <v>2670</v>
      </c>
      <c r="G264" s="179" t="s">
        <v>1306</v>
      </c>
      <c r="H264" s="180">
        <v>1</v>
      </c>
      <c r="I264" s="181"/>
      <c r="J264" s="182">
        <f>ROUND(I264*H264,2)</f>
        <v>0</v>
      </c>
      <c r="K264" s="178" t="s">
        <v>3</v>
      </c>
      <c r="L264" s="37"/>
      <c r="M264" s="183" t="s">
        <v>3</v>
      </c>
      <c r="N264" s="184" t="s">
        <v>43</v>
      </c>
      <c r="O264" s="67"/>
      <c r="P264" s="185">
        <f>O264*H264</f>
        <v>0</v>
      </c>
      <c r="Q264" s="185">
        <v>0</v>
      </c>
      <c r="R264" s="185">
        <f>Q264*H264</f>
        <v>0</v>
      </c>
      <c r="S264" s="185">
        <v>0</v>
      </c>
      <c r="T264" s="186">
        <f>S264*H264</f>
        <v>0</v>
      </c>
      <c r="AR264" s="19" t="s">
        <v>250</v>
      </c>
      <c r="AT264" s="19" t="s">
        <v>156</v>
      </c>
      <c r="AU264" s="19" t="s">
        <v>82</v>
      </c>
      <c r="AY264" s="19" t="s">
        <v>154</v>
      </c>
      <c r="BE264" s="187">
        <f>IF(N264="základní",J264,0)</f>
        <v>0</v>
      </c>
      <c r="BF264" s="187">
        <f>IF(N264="snížená",J264,0)</f>
        <v>0</v>
      </c>
      <c r="BG264" s="187">
        <f>IF(N264="zákl. přenesená",J264,0)</f>
        <v>0</v>
      </c>
      <c r="BH264" s="187">
        <f>IF(N264="sníž. přenesená",J264,0)</f>
        <v>0</v>
      </c>
      <c r="BI264" s="187">
        <f>IF(N264="nulová",J264,0)</f>
        <v>0</v>
      </c>
      <c r="BJ264" s="19" t="s">
        <v>80</v>
      </c>
      <c r="BK264" s="187">
        <f>ROUND(I264*H264,2)</f>
        <v>0</v>
      </c>
      <c r="BL264" s="19" t="s">
        <v>250</v>
      </c>
      <c r="BM264" s="19" t="s">
        <v>2671</v>
      </c>
    </row>
    <row r="265" s="12" customFormat="1">
      <c r="B265" s="191"/>
      <c r="D265" s="188" t="s">
        <v>165</v>
      </c>
      <c r="E265" s="198" t="s">
        <v>3</v>
      </c>
      <c r="F265" s="192" t="s">
        <v>2672</v>
      </c>
      <c r="H265" s="193">
        <v>1</v>
      </c>
      <c r="I265" s="194"/>
      <c r="L265" s="191"/>
      <c r="M265" s="231"/>
      <c r="N265" s="232"/>
      <c r="O265" s="232"/>
      <c r="P265" s="232"/>
      <c r="Q265" s="232"/>
      <c r="R265" s="232"/>
      <c r="S265" s="232"/>
      <c r="T265" s="233"/>
      <c r="AT265" s="198" t="s">
        <v>165</v>
      </c>
      <c r="AU265" s="198" t="s">
        <v>82</v>
      </c>
      <c r="AV265" s="12" t="s">
        <v>82</v>
      </c>
      <c r="AW265" s="12" t="s">
        <v>33</v>
      </c>
      <c r="AX265" s="12" t="s">
        <v>80</v>
      </c>
      <c r="AY265" s="198" t="s">
        <v>154</v>
      </c>
    </row>
    <row r="266" s="1" customFormat="1" ht="6.96" customHeight="1">
      <c r="B266" s="52"/>
      <c r="C266" s="53"/>
      <c r="D266" s="53"/>
      <c r="E266" s="53"/>
      <c r="F266" s="53"/>
      <c r="G266" s="53"/>
      <c r="H266" s="53"/>
      <c r="I266" s="137"/>
      <c r="J266" s="53"/>
      <c r="K266" s="53"/>
      <c r="L266" s="37"/>
    </row>
  </sheetData>
  <autoFilter ref="C90:K265"/>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114</v>
      </c>
    </row>
    <row r="3" ht="6.96" customHeight="1">
      <c r="B3" s="20"/>
      <c r="C3" s="21"/>
      <c r="D3" s="21"/>
      <c r="E3" s="21"/>
      <c r="F3" s="21"/>
      <c r="G3" s="21"/>
      <c r="H3" s="21"/>
      <c r="I3" s="119"/>
      <c r="J3" s="21"/>
      <c r="K3" s="21"/>
      <c r="L3" s="22"/>
      <c r="AT3" s="19"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s="1" customFormat="1" ht="12" customHeight="1">
      <c r="B8" s="37"/>
      <c r="D8" s="31" t="s">
        <v>128</v>
      </c>
      <c r="I8" s="121"/>
      <c r="L8" s="37"/>
    </row>
    <row r="9" s="1" customFormat="1" ht="36.96" customHeight="1">
      <c r="B9" s="37"/>
      <c r="E9" s="58" t="s">
        <v>2673</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ROUND(J92,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ROUND((SUM(BE92:BE303)),  2)</f>
        <v>0</v>
      </c>
      <c r="I33" s="129">
        <v>0.20999999999999999</v>
      </c>
      <c r="J33" s="128">
        <f>ROUND(((SUM(BE92:BE303))*I33),  2)</f>
        <v>0</v>
      </c>
      <c r="L33" s="37"/>
    </row>
    <row r="34" s="1" customFormat="1" ht="14.4" customHeight="1">
      <c r="B34" s="37"/>
      <c r="E34" s="31" t="s">
        <v>44</v>
      </c>
      <c r="F34" s="128">
        <f>ROUND((SUM(BF92:BF303)),  2)</f>
        <v>0</v>
      </c>
      <c r="I34" s="129">
        <v>0.14999999999999999</v>
      </c>
      <c r="J34" s="128">
        <f>ROUND(((SUM(BF92:BF303))*I34),  2)</f>
        <v>0</v>
      </c>
      <c r="L34" s="37"/>
    </row>
    <row r="35" hidden="1" s="1" customFormat="1" ht="14.4" customHeight="1">
      <c r="B35" s="37"/>
      <c r="E35" s="31" t="s">
        <v>45</v>
      </c>
      <c r="F35" s="128">
        <f>ROUND((SUM(BG92:BG303)),  2)</f>
        <v>0</v>
      </c>
      <c r="I35" s="129">
        <v>0.20999999999999999</v>
      </c>
      <c r="J35" s="128">
        <f>0</f>
        <v>0</v>
      </c>
      <c r="L35" s="37"/>
    </row>
    <row r="36" hidden="1" s="1" customFormat="1" ht="14.4" customHeight="1">
      <c r="B36" s="37"/>
      <c r="E36" s="31" t="s">
        <v>46</v>
      </c>
      <c r="F36" s="128">
        <f>ROUND((SUM(BH92:BH303)),  2)</f>
        <v>0</v>
      </c>
      <c r="I36" s="129">
        <v>0.14999999999999999</v>
      </c>
      <c r="J36" s="128">
        <f>0</f>
        <v>0</v>
      </c>
      <c r="L36" s="37"/>
    </row>
    <row r="37" hidden="1" s="1" customFormat="1" ht="14.4" customHeight="1">
      <c r="B37" s="37"/>
      <c r="E37" s="31" t="s">
        <v>47</v>
      </c>
      <c r="F37" s="128">
        <f>ROUND((SUM(BI92:BI303)),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05 - SO 05 - Bourací a demontážní práce, stavební úpravy</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J92</f>
        <v>0</v>
      </c>
      <c r="L59" s="37"/>
      <c r="AU59" s="19" t="s">
        <v>133</v>
      </c>
    </row>
    <row r="60" s="8" customFormat="1" ht="24.96" customHeight="1">
      <c r="B60" s="143"/>
      <c r="D60" s="144" t="s">
        <v>886</v>
      </c>
      <c r="E60" s="145"/>
      <c r="F60" s="145"/>
      <c r="G60" s="145"/>
      <c r="H60" s="145"/>
      <c r="I60" s="146"/>
      <c r="J60" s="147">
        <f>J93</f>
        <v>0</v>
      </c>
      <c r="L60" s="143"/>
    </row>
    <row r="61" s="9" customFormat="1" ht="19.92" customHeight="1">
      <c r="B61" s="148"/>
      <c r="D61" s="149" t="s">
        <v>135</v>
      </c>
      <c r="E61" s="150"/>
      <c r="F61" s="150"/>
      <c r="G61" s="150"/>
      <c r="H61" s="150"/>
      <c r="I61" s="151"/>
      <c r="J61" s="152">
        <f>J94</f>
        <v>0</v>
      </c>
      <c r="L61" s="148"/>
    </row>
    <row r="62" s="9" customFormat="1" ht="19.92" customHeight="1">
      <c r="B62" s="148"/>
      <c r="D62" s="149" t="s">
        <v>396</v>
      </c>
      <c r="E62" s="150"/>
      <c r="F62" s="150"/>
      <c r="G62" s="150"/>
      <c r="H62" s="150"/>
      <c r="I62" s="151"/>
      <c r="J62" s="152">
        <f>J107</f>
        <v>0</v>
      </c>
      <c r="L62" s="148"/>
    </row>
    <row r="63" s="9" customFormat="1" ht="19.92" customHeight="1">
      <c r="B63" s="148"/>
      <c r="D63" s="149" t="s">
        <v>397</v>
      </c>
      <c r="E63" s="150"/>
      <c r="F63" s="150"/>
      <c r="G63" s="150"/>
      <c r="H63" s="150"/>
      <c r="I63" s="151"/>
      <c r="J63" s="152">
        <f>J133</f>
        <v>0</v>
      </c>
      <c r="L63" s="148"/>
    </row>
    <row r="64" s="9" customFormat="1" ht="19.92" customHeight="1">
      <c r="B64" s="148"/>
      <c r="D64" s="149" t="s">
        <v>887</v>
      </c>
      <c r="E64" s="150"/>
      <c r="F64" s="150"/>
      <c r="G64" s="150"/>
      <c r="H64" s="150"/>
      <c r="I64" s="151"/>
      <c r="J64" s="152">
        <f>J151</f>
        <v>0</v>
      </c>
      <c r="L64" s="148"/>
    </row>
    <row r="65" s="9" customFormat="1" ht="19.92" customHeight="1">
      <c r="B65" s="148"/>
      <c r="D65" s="149" t="s">
        <v>137</v>
      </c>
      <c r="E65" s="150"/>
      <c r="F65" s="150"/>
      <c r="G65" s="150"/>
      <c r="H65" s="150"/>
      <c r="I65" s="151"/>
      <c r="J65" s="152">
        <f>J155</f>
        <v>0</v>
      </c>
      <c r="L65" s="148"/>
    </row>
    <row r="66" s="9" customFormat="1" ht="19.92" customHeight="1">
      <c r="B66" s="148"/>
      <c r="D66" s="149" t="s">
        <v>888</v>
      </c>
      <c r="E66" s="150"/>
      <c r="F66" s="150"/>
      <c r="G66" s="150"/>
      <c r="H66" s="150"/>
      <c r="I66" s="151"/>
      <c r="J66" s="152">
        <f>J169</f>
        <v>0</v>
      </c>
      <c r="L66" s="148"/>
    </row>
    <row r="67" s="9" customFormat="1" ht="19.92" customHeight="1">
      <c r="B67" s="148"/>
      <c r="D67" s="149" t="s">
        <v>2223</v>
      </c>
      <c r="E67" s="150"/>
      <c r="F67" s="150"/>
      <c r="G67" s="150"/>
      <c r="H67" s="150"/>
      <c r="I67" s="151"/>
      <c r="J67" s="152">
        <f>J260</f>
        <v>0</v>
      </c>
      <c r="L67" s="148"/>
    </row>
    <row r="68" s="9" customFormat="1" ht="19.92" customHeight="1">
      <c r="B68" s="148"/>
      <c r="D68" s="149" t="s">
        <v>138</v>
      </c>
      <c r="E68" s="150"/>
      <c r="F68" s="150"/>
      <c r="G68" s="150"/>
      <c r="H68" s="150"/>
      <c r="I68" s="151"/>
      <c r="J68" s="152">
        <f>J274</f>
        <v>0</v>
      </c>
      <c r="L68" s="148"/>
    </row>
    <row r="69" s="8" customFormat="1" ht="24.96" customHeight="1">
      <c r="B69" s="143"/>
      <c r="D69" s="144" t="s">
        <v>889</v>
      </c>
      <c r="E69" s="145"/>
      <c r="F69" s="145"/>
      <c r="G69" s="145"/>
      <c r="H69" s="145"/>
      <c r="I69" s="146"/>
      <c r="J69" s="147">
        <f>J277</f>
        <v>0</v>
      </c>
      <c r="L69" s="143"/>
    </row>
    <row r="70" s="9" customFormat="1" ht="19.92" customHeight="1">
      <c r="B70" s="148"/>
      <c r="D70" s="149" t="s">
        <v>890</v>
      </c>
      <c r="E70" s="150"/>
      <c r="F70" s="150"/>
      <c r="G70" s="150"/>
      <c r="H70" s="150"/>
      <c r="I70" s="151"/>
      <c r="J70" s="152">
        <f>J278</f>
        <v>0</v>
      </c>
      <c r="L70" s="148"/>
    </row>
    <row r="71" s="9" customFormat="1" ht="19.92" customHeight="1">
      <c r="B71" s="148"/>
      <c r="D71" s="149" t="s">
        <v>1342</v>
      </c>
      <c r="E71" s="150"/>
      <c r="F71" s="150"/>
      <c r="G71" s="150"/>
      <c r="H71" s="150"/>
      <c r="I71" s="151"/>
      <c r="J71" s="152">
        <f>J286</f>
        <v>0</v>
      </c>
      <c r="L71" s="148"/>
    </row>
    <row r="72" s="9" customFormat="1" ht="19.92" customHeight="1">
      <c r="B72" s="148"/>
      <c r="D72" s="149" t="s">
        <v>891</v>
      </c>
      <c r="E72" s="150"/>
      <c r="F72" s="150"/>
      <c r="G72" s="150"/>
      <c r="H72" s="150"/>
      <c r="I72" s="151"/>
      <c r="J72" s="152">
        <f>J293</f>
        <v>0</v>
      </c>
      <c r="L72" s="148"/>
    </row>
    <row r="73" s="1" customFormat="1" ht="21.84" customHeight="1">
      <c r="B73" s="37"/>
      <c r="I73" s="121"/>
      <c r="L73" s="37"/>
    </row>
    <row r="74" s="1" customFormat="1" ht="6.96" customHeight="1">
      <c r="B74" s="52"/>
      <c r="C74" s="53"/>
      <c r="D74" s="53"/>
      <c r="E74" s="53"/>
      <c r="F74" s="53"/>
      <c r="G74" s="53"/>
      <c r="H74" s="53"/>
      <c r="I74" s="137"/>
      <c r="J74" s="53"/>
      <c r="K74" s="53"/>
      <c r="L74" s="37"/>
    </row>
    <row r="78" s="1" customFormat="1" ht="6.96" customHeight="1">
      <c r="B78" s="54"/>
      <c r="C78" s="55"/>
      <c r="D78" s="55"/>
      <c r="E78" s="55"/>
      <c r="F78" s="55"/>
      <c r="G78" s="55"/>
      <c r="H78" s="55"/>
      <c r="I78" s="138"/>
      <c r="J78" s="55"/>
      <c r="K78" s="55"/>
      <c r="L78" s="37"/>
    </row>
    <row r="79" s="1" customFormat="1" ht="24.96" customHeight="1">
      <c r="B79" s="37"/>
      <c r="C79" s="23" t="s">
        <v>139</v>
      </c>
      <c r="I79" s="121"/>
      <c r="L79" s="37"/>
    </row>
    <row r="80" s="1" customFormat="1" ht="6.96" customHeight="1">
      <c r="B80" s="37"/>
      <c r="I80" s="121"/>
      <c r="L80" s="37"/>
    </row>
    <row r="81" s="1" customFormat="1" ht="12" customHeight="1">
      <c r="B81" s="37"/>
      <c r="C81" s="31" t="s">
        <v>17</v>
      </c>
      <c r="I81" s="121"/>
      <c r="L81" s="37"/>
    </row>
    <row r="82" s="1" customFormat="1" ht="16.5" customHeight="1">
      <c r="B82" s="37"/>
      <c r="E82" s="120" t="str">
        <f>E7</f>
        <v>Semčice, dostavba kanalizace 2.etapa a intenzifikace ČOV</v>
      </c>
      <c r="F82" s="31"/>
      <c r="G82" s="31"/>
      <c r="H82" s="31"/>
      <c r="I82" s="121"/>
      <c r="L82" s="37"/>
    </row>
    <row r="83" s="1" customFormat="1" ht="12" customHeight="1">
      <c r="B83" s="37"/>
      <c r="C83" s="31" t="s">
        <v>128</v>
      </c>
      <c r="I83" s="121"/>
      <c r="L83" s="37"/>
    </row>
    <row r="84" s="1" customFormat="1" ht="16.5" customHeight="1">
      <c r="B84" s="37"/>
      <c r="E84" s="58" t="str">
        <f>E9</f>
        <v>05 - SO 05 - Bourací a demontážní práce, stavební úpravy</v>
      </c>
      <c r="F84" s="1"/>
      <c r="G84" s="1"/>
      <c r="H84" s="1"/>
      <c r="I84" s="121"/>
      <c r="L84" s="37"/>
    </row>
    <row r="85" s="1" customFormat="1" ht="6.96" customHeight="1">
      <c r="B85" s="37"/>
      <c r="I85" s="121"/>
      <c r="L85" s="37"/>
    </row>
    <row r="86" s="1" customFormat="1" ht="12" customHeight="1">
      <c r="B86" s="37"/>
      <c r="C86" s="31" t="s">
        <v>21</v>
      </c>
      <c r="F86" s="19" t="str">
        <f>F12</f>
        <v>Obec Semčice</v>
      </c>
      <c r="I86" s="122" t="s">
        <v>23</v>
      </c>
      <c r="J86" s="60" t="str">
        <f>IF(J12="","",J12)</f>
        <v>1.2.2019</v>
      </c>
      <c r="L86" s="37"/>
    </row>
    <row r="87" s="1" customFormat="1" ht="6.96" customHeight="1">
      <c r="B87" s="37"/>
      <c r="I87" s="121"/>
      <c r="L87" s="37"/>
    </row>
    <row r="88" s="1" customFormat="1" ht="24.9" customHeight="1">
      <c r="B88" s="37"/>
      <c r="C88" s="31" t="s">
        <v>25</v>
      </c>
      <c r="F88" s="19" t="str">
        <f>E15</f>
        <v>VaK Mladá Boleslav, a.s.</v>
      </c>
      <c r="I88" s="122" t="s">
        <v>31</v>
      </c>
      <c r="J88" s="35" t="str">
        <f>E21</f>
        <v>Vodohospodářské inženýrské služby, a.s.</v>
      </c>
      <c r="L88" s="37"/>
    </row>
    <row r="89" s="1" customFormat="1" ht="13.65" customHeight="1">
      <c r="B89" s="37"/>
      <c r="C89" s="31" t="s">
        <v>29</v>
      </c>
      <c r="F89" s="19" t="str">
        <f>IF(E18="","",E18)</f>
        <v>Vyplň údaj</v>
      </c>
      <c r="I89" s="122" t="s">
        <v>34</v>
      </c>
      <c r="J89" s="35" t="str">
        <f>E24</f>
        <v>Ing.Josef Němeček</v>
      </c>
      <c r="L89" s="37"/>
    </row>
    <row r="90" s="1" customFormat="1" ht="10.32" customHeight="1">
      <c r="B90" s="37"/>
      <c r="I90" s="121"/>
      <c r="L90" s="37"/>
    </row>
    <row r="91" s="10" customFormat="1" ht="29.28" customHeight="1">
      <c r="B91" s="153"/>
      <c r="C91" s="154" t="s">
        <v>140</v>
      </c>
      <c r="D91" s="155" t="s">
        <v>57</v>
      </c>
      <c r="E91" s="155" t="s">
        <v>53</v>
      </c>
      <c r="F91" s="155" t="s">
        <v>54</v>
      </c>
      <c r="G91" s="155" t="s">
        <v>141</v>
      </c>
      <c r="H91" s="155" t="s">
        <v>142</v>
      </c>
      <c r="I91" s="156" t="s">
        <v>143</v>
      </c>
      <c r="J91" s="155" t="s">
        <v>132</v>
      </c>
      <c r="K91" s="157" t="s">
        <v>144</v>
      </c>
      <c r="L91" s="153"/>
      <c r="M91" s="75" t="s">
        <v>3</v>
      </c>
      <c r="N91" s="76" t="s">
        <v>42</v>
      </c>
      <c r="O91" s="76" t="s">
        <v>145</v>
      </c>
      <c r="P91" s="76" t="s">
        <v>146</v>
      </c>
      <c r="Q91" s="76" t="s">
        <v>147</v>
      </c>
      <c r="R91" s="76" t="s">
        <v>148</v>
      </c>
      <c r="S91" s="76" t="s">
        <v>149</v>
      </c>
      <c r="T91" s="77" t="s">
        <v>150</v>
      </c>
    </row>
    <row r="92" s="1" customFormat="1" ht="22.8" customHeight="1">
      <c r="B92" s="37"/>
      <c r="C92" s="80" t="s">
        <v>151</v>
      </c>
      <c r="I92" s="121"/>
      <c r="J92" s="158">
        <f>BK92</f>
        <v>0</v>
      </c>
      <c r="L92" s="37"/>
      <c r="M92" s="78"/>
      <c r="N92" s="63"/>
      <c r="O92" s="63"/>
      <c r="P92" s="159">
        <f>P93+P277</f>
        <v>0</v>
      </c>
      <c r="Q92" s="63"/>
      <c r="R92" s="159">
        <f>R93+R277</f>
        <v>196.62137147999999</v>
      </c>
      <c r="S92" s="63"/>
      <c r="T92" s="160">
        <f>T93+T277</f>
        <v>174.61268000000001</v>
      </c>
      <c r="AT92" s="19" t="s">
        <v>71</v>
      </c>
      <c r="AU92" s="19" t="s">
        <v>133</v>
      </c>
      <c r="BK92" s="161">
        <f>BK93+BK277</f>
        <v>0</v>
      </c>
    </row>
    <row r="93" s="11" customFormat="1" ht="25.92" customHeight="1">
      <c r="B93" s="162"/>
      <c r="D93" s="163" t="s">
        <v>71</v>
      </c>
      <c r="E93" s="164" t="s">
        <v>152</v>
      </c>
      <c r="F93" s="164" t="s">
        <v>892</v>
      </c>
      <c r="I93" s="165"/>
      <c r="J93" s="166">
        <f>BK93</f>
        <v>0</v>
      </c>
      <c r="L93" s="162"/>
      <c r="M93" s="167"/>
      <c r="N93" s="168"/>
      <c r="O93" s="168"/>
      <c r="P93" s="169">
        <f>P94+P107+P133+P151+P155+P169+P260+P274</f>
        <v>0</v>
      </c>
      <c r="Q93" s="168"/>
      <c r="R93" s="169">
        <f>R94+R107+R133+R151+R155+R169+R260+R274</f>
        <v>196.35138427999999</v>
      </c>
      <c r="S93" s="168"/>
      <c r="T93" s="170">
        <f>T94+T107+T133+T151+T155+T169+T260+T274</f>
        <v>172.46268000000001</v>
      </c>
      <c r="AR93" s="163" t="s">
        <v>80</v>
      </c>
      <c r="AT93" s="171" t="s">
        <v>71</v>
      </c>
      <c r="AU93" s="171" t="s">
        <v>72</v>
      </c>
      <c r="AY93" s="163" t="s">
        <v>154</v>
      </c>
      <c r="BK93" s="172">
        <f>BK94+BK107+BK133+BK151+BK155+BK169+BK260+BK274</f>
        <v>0</v>
      </c>
    </row>
    <row r="94" s="11" customFormat="1" ht="22.8" customHeight="1">
      <c r="B94" s="162"/>
      <c r="D94" s="163" t="s">
        <v>71</v>
      </c>
      <c r="E94" s="173" t="s">
        <v>80</v>
      </c>
      <c r="F94" s="173" t="s">
        <v>155</v>
      </c>
      <c r="I94" s="165"/>
      <c r="J94" s="174">
        <f>BK94</f>
        <v>0</v>
      </c>
      <c r="L94" s="162"/>
      <c r="M94" s="167"/>
      <c r="N94" s="168"/>
      <c r="O94" s="168"/>
      <c r="P94" s="169">
        <f>SUM(P95:P106)</f>
        <v>0</v>
      </c>
      <c r="Q94" s="168"/>
      <c r="R94" s="169">
        <f>SUM(R95:R106)</f>
        <v>0</v>
      </c>
      <c r="S94" s="168"/>
      <c r="T94" s="170">
        <f>SUM(T95:T106)</f>
        <v>109.4375</v>
      </c>
      <c r="AR94" s="163" t="s">
        <v>80</v>
      </c>
      <c r="AT94" s="171" t="s">
        <v>71</v>
      </c>
      <c r="AU94" s="171" t="s">
        <v>80</v>
      </c>
      <c r="AY94" s="163" t="s">
        <v>154</v>
      </c>
      <c r="BK94" s="172">
        <f>SUM(BK95:BK106)</f>
        <v>0</v>
      </c>
    </row>
    <row r="95" s="1" customFormat="1" ht="22.5" customHeight="1">
      <c r="B95" s="175"/>
      <c r="C95" s="176" t="s">
        <v>80</v>
      </c>
      <c r="D95" s="176" t="s">
        <v>156</v>
      </c>
      <c r="E95" s="177" t="s">
        <v>2674</v>
      </c>
      <c r="F95" s="178" t="s">
        <v>2675</v>
      </c>
      <c r="G95" s="179" t="s">
        <v>206</v>
      </c>
      <c r="H95" s="180">
        <v>11</v>
      </c>
      <c r="I95" s="181"/>
      <c r="J95" s="182">
        <f>ROUND(I95*H95,2)</f>
        <v>0</v>
      </c>
      <c r="K95" s="178" t="s">
        <v>160</v>
      </c>
      <c r="L95" s="37"/>
      <c r="M95" s="183" t="s">
        <v>3</v>
      </c>
      <c r="N95" s="184" t="s">
        <v>43</v>
      </c>
      <c r="O95" s="67"/>
      <c r="P95" s="185">
        <f>O95*H95</f>
        <v>0</v>
      </c>
      <c r="Q95" s="185">
        <v>0</v>
      </c>
      <c r="R95" s="185">
        <f>Q95*H95</f>
        <v>0</v>
      </c>
      <c r="S95" s="185">
        <v>0.29499999999999998</v>
      </c>
      <c r="T95" s="186">
        <f>S95*H95</f>
        <v>3.2449999999999997</v>
      </c>
      <c r="AR95" s="19" t="s">
        <v>161</v>
      </c>
      <c r="AT95" s="19" t="s">
        <v>156</v>
      </c>
      <c r="AU95" s="19" t="s">
        <v>82</v>
      </c>
      <c r="AY95" s="19" t="s">
        <v>154</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161</v>
      </c>
      <c r="BM95" s="19" t="s">
        <v>2676</v>
      </c>
    </row>
    <row r="96" s="1" customFormat="1">
      <c r="B96" s="37"/>
      <c r="D96" s="188" t="s">
        <v>163</v>
      </c>
      <c r="F96" s="189" t="s">
        <v>2677</v>
      </c>
      <c r="I96" s="121"/>
      <c r="L96" s="37"/>
      <c r="M96" s="190"/>
      <c r="N96" s="67"/>
      <c r="O96" s="67"/>
      <c r="P96" s="67"/>
      <c r="Q96" s="67"/>
      <c r="R96" s="67"/>
      <c r="S96" s="67"/>
      <c r="T96" s="68"/>
      <c r="AT96" s="19" t="s">
        <v>163</v>
      </c>
      <c r="AU96" s="19" t="s">
        <v>82</v>
      </c>
    </row>
    <row r="97" s="12" customFormat="1">
      <c r="B97" s="191"/>
      <c r="D97" s="188" t="s">
        <v>165</v>
      </c>
      <c r="E97" s="198" t="s">
        <v>3</v>
      </c>
      <c r="F97" s="192" t="s">
        <v>2678</v>
      </c>
      <c r="H97" s="193">
        <v>11</v>
      </c>
      <c r="I97" s="194"/>
      <c r="L97" s="191"/>
      <c r="M97" s="195"/>
      <c r="N97" s="196"/>
      <c r="O97" s="196"/>
      <c r="P97" s="196"/>
      <c r="Q97" s="196"/>
      <c r="R97" s="196"/>
      <c r="S97" s="196"/>
      <c r="T97" s="197"/>
      <c r="AT97" s="198" t="s">
        <v>165</v>
      </c>
      <c r="AU97" s="198" t="s">
        <v>82</v>
      </c>
      <c r="AV97" s="12" t="s">
        <v>82</v>
      </c>
      <c r="AW97" s="12" t="s">
        <v>33</v>
      </c>
      <c r="AX97" s="12" t="s">
        <v>80</v>
      </c>
      <c r="AY97" s="198" t="s">
        <v>154</v>
      </c>
    </row>
    <row r="98" s="1" customFormat="1" ht="22.5" customHeight="1">
      <c r="B98" s="175"/>
      <c r="C98" s="176" t="s">
        <v>82</v>
      </c>
      <c r="D98" s="176" t="s">
        <v>156</v>
      </c>
      <c r="E98" s="177" t="s">
        <v>2679</v>
      </c>
      <c r="F98" s="178" t="s">
        <v>2680</v>
      </c>
      <c r="G98" s="179" t="s">
        <v>206</v>
      </c>
      <c r="H98" s="180">
        <v>204</v>
      </c>
      <c r="I98" s="181"/>
      <c r="J98" s="182">
        <f>ROUND(I98*H98,2)</f>
        <v>0</v>
      </c>
      <c r="K98" s="178" t="s">
        <v>160</v>
      </c>
      <c r="L98" s="37"/>
      <c r="M98" s="183" t="s">
        <v>3</v>
      </c>
      <c r="N98" s="184" t="s">
        <v>43</v>
      </c>
      <c r="O98" s="67"/>
      <c r="P98" s="185">
        <f>O98*H98</f>
        <v>0</v>
      </c>
      <c r="Q98" s="185">
        <v>0</v>
      </c>
      <c r="R98" s="185">
        <f>Q98*H98</f>
        <v>0</v>
      </c>
      <c r="S98" s="185">
        <v>0.28999999999999998</v>
      </c>
      <c r="T98" s="186">
        <f>S98*H98</f>
        <v>59.159999999999997</v>
      </c>
      <c r="AR98" s="19" t="s">
        <v>161</v>
      </c>
      <c r="AT98" s="19" t="s">
        <v>156</v>
      </c>
      <c r="AU98" s="19" t="s">
        <v>82</v>
      </c>
      <c r="AY98" s="19" t="s">
        <v>154</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161</v>
      </c>
      <c r="BM98" s="19" t="s">
        <v>2681</v>
      </c>
    </row>
    <row r="99" s="1" customFormat="1">
      <c r="B99" s="37"/>
      <c r="D99" s="188" t="s">
        <v>163</v>
      </c>
      <c r="F99" s="189" t="s">
        <v>2227</v>
      </c>
      <c r="I99" s="121"/>
      <c r="L99" s="37"/>
      <c r="M99" s="190"/>
      <c r="N99" s="67"/>
      <c r="O99" s="67"/>
      <c r="P99" s="67"/>
      <c r="Q99" s="67"/>
      <c r="R99" s="67"/>
      <c r="S99" s="67"/>
      <c r="T99" s="68"/>
      <c r="AT99" s="19" t="s">
        <v>163</v>
      </c>
      <c r="AU99" s="19" t="s">
        <v>82</v>
      </c>
    </row>
    <row r="100" s="12" customFormat="1">
      <c r="B100" s="191"/>
      <c r="D100" s="188" t="s">
        <v>165</v>
      </c>
      <c r="E100" s="198" t="s">
        <v>3</v>
      </c>
      <c r="F100" s="192" t="s">
        <v>2682</v>
      </c>
      <c r="H100" s="193">
        <v>204</v>
      </c>
      <c r="I100" s="194"/>
      <c r="L100" s="191"/>
      <c r="M100" s="195"/>
      <c r="N100" s="196"/>
      <c r="O100" s="196"/>
      <c r="P100" s="196"/>
      <c r="Q100" s="196"/>
      <c r="R100" s="196"/>
      <c r="S100" s="196"/>
      <c r="T100" s="197"/>
      <c r="AT100" s="198" t="s">
        <v>165</v>
      </c>
      <c r="AU100" s="198" t="s">
        <v>82</v>
      </c>
      <c r="AV100" s="12" t="s">
        <v>82</v>
      </c>
      <c r="AW100" s="12" t="s">
        <v>33</v>
      </c>
      <c r="AX100" s="12" t="s">
        <v>80</v>
      </c>
      <c r="AY100" s="198" t="s">
        <v>154</v>
      </c>
    </row>
    <row r="101" s="1" customFormat="1" ht="22.5" customHeight="1">
      <c r="B101" s="175"/>
      <c r="C101" s="176" t="s">
        <v>172</v>
      </c>
      <c r="D101" s="176" t="s">
        <v>156</v>
      </c>
      <c r="E101" s="177" t="s">
        <v>2683</v>
      </c>
      <c r="F101" s="178" t="s">
        <v>2684</v>
      </c>
      <c r="G101" s="179" t="s">
        <v>206</v>
      </c>
      <c r="H101" s="180">
        <v>204</v>
      </c>
      <c r="I101" s="181"/>
      <c r="J101" s="182">
        <f>ROUND(I101*H101,2)</f>
        <v>0</v>
      </c>
      <c r="K101" s="178" t="s">
        <v>160</v>
      </c>
      <c r="L101" s="37"/>
      <c r="M101" s="183" t="s">
        <v>3</v>
      </c>
      <c r="N101" s="184" t="s">
        <v>43</v>
      </c>
      <c r="O101" s="67"/>
      <c r="P101" s="185">
        <f>O101*H101</f>
        <v>0</v>
      </c>
      <c r="Q101" s="185">
        <v>0</v>
      </c>
      <c r="R101" s="185">
        <f>Q101*H101</f>
        <v>0</v>
      </c>
      <c r="S101" s="185">
        <v>0.22</v>
      </c>
      <c r="T101" s="186">
        <f>S101*H101</f>
        <v>44.880000000000003</v>
      </c>
      <c r="AR101" s="19" t="s">
        <v>161</v>
      </c>
      <c r="AT101" s="19" t="s">
        <v>156</v>
      </c>
      <c r="AU101" s="19" t="s">
        <v>82</v>
      </c>
      <c r="AY101" s="19" t="s">
        <v>154</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161</v>
      </c>
      <c r="BM101" s="19" t="s">
        <v>2685</v>
      </c>
    </row>
    <row r="102" s="1" customFormat="1">
      <c r="B102" s="37"/>
      <c r="D102" s="188" t="s">
        <v>163</v>
      </c>
      <c r="F102" s="189" t="s">
        <v>2227</v>
      </c>
      <c r="I102" s="121"/>
      <c r="L102" s="37"/>
      <c r="M102" s="190"/>
      <c r="N102" s="67"/>
      <c r="O102" s="67"/>
      <c r="P102" s="67"/>
      <c r="Q102" s="67"/>
      <c r="R102" s="67"/>
      <c r="S102" s="67"/>
      <c r="T102" s="68"/>
      <c r="AT102" s="19" t="s">
        <v>163</v>
      </c>
      <c r="AU102" s="19" t="s">
        <v>82</v>
      </c>
    </row>
    <row r="103" s="12" customFormat="1">
      <c r="B103" s="191"/>
      <c r="D103" s="188" t="s">
        <v>165</v>
      </c>
      <c r="E103" s="198" t="s">
        <v>3</v>
      </c>
      <c r="F103" s="192" t="s">
        <v>2686</v>
      </c>
      <c r="H103" s="193">
        <v>204</v>
      </c>
      <c r="I103" s="194"/>
      <c r="L103" s="191"/>
      <c r="M103" s="195"/>
      <c r="N103" s="196"/>
      <c r="O103" s="196"/>
      <c r="P103" s="196"/>
      <c r="Q103" s="196"/>
      <c r="R103" s="196"/>
      <c r="S103" s="196"/>
      <c r="T103" s="197"/>
      <c r="AT103" s="198" t="s">
        <v>165</v>
      </c>
      <c r="AU103" s="198" t="s">
        <v>82</v>
      </c>
      <c r="AV103" s="12" t="s">
        <v>82</v>
      </c>
      <c r="AW103" s="12" t="s">
        <v>33</v>
      </c>
      <c r="AX103" s="12" t="s">
        <v>80</v>
      </c>
      <c r="AY103" s="198" t="s">
        <v>154</v>
      </c>
    </row>
    <row r="104" s="1" customFormat="1" ht="22.5" customHeight="1">
      <c r="B104" s="175"/>
      <c r="C104" s="176" t="s">
        <v>161</v>
      </c>
      <c r="D104" s="176" t="s">
        <v>156</v>
      </c>
      <c r="E104" s="177" t="s">
        <v>2687</v>
      </c>
      <c r="F104" s="178" t="s">
        <v>2688</v>
      </c>
      <c r="G104" s="179" t="s">
        <v>253</v>
      </c>
      <c r="H104" s="180">
        <v>10.5</v>
      </c>
      <c r="I104" s="181"/>
      <c r="J104" s="182">
        <f>ROUND(I104*H104,2)</f>
        <v>0</v>
      </c>
      <c r="K104" s="178" t="s">
        <v>160</v>
      </c>
      <c r="L104" s="37"/>
      <c r="M104" s="183" t="s">
        <v>3</v>
      </c>
      <c r="N104" s="184" t="s">
        <v>43</v>
      </c>
      <c r="O104" s="67"/>
      <c r="P104" s="185">
        <f>O104*H104</f>
        <v>0</v>
      </c>
      <c r="Q104" s="185">
        <v>0</v>
      </c>
      <c r="R104" s="185">
        <f>Q104*H104</f>
        <v>0</v>
      </c>
      <c r="S104" s="185">
        <v>0.20499999999999999</v>
      </c>
      <c r="T104" s="186">
        <f>S104*H104</f>
        <v>2.1524999999999999</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2689</v>
      </c>
    </row>
    <row r="105" s="1" customFormat="1">
      <c r="B105" s="37"/>
      <c r="D105" s="188" t="s">
        <v>163</v>
      </c>
      <c r="F105" s="189" t="s">
        <v>2690</v>
      </c>
      <c r="I105" s="121"/>
      <c r="L105" s="37"/>
      <c r="M105" s="190"/>
      <c r="N105" s="67"/>
      <c r="O105" s="67"/>
      <c r="P105" s="67"/>
      <c r="Q105" s="67"/>
      <c r="R105" s="67"/>
      <c r="S105" s="67"/>
      <c r="T105" s="68"/>
      <c r="AT105" s="19" t="s">
        <v>163</v>
      </c>
      <c r="AU105" s="19" t="s">
        <v>82</v>
      </c>
    </row>
    <row r="106" s="12" customFormat="1">
      <c r="B106" s="191"/>
      <c r="D106" s="188" t="s">
        <v>165</v>
      </c>
      <c r="E106" s="198" t="s">
        <v>3</v>
      </c>
      <c r="F106" s="192" t="s">
        <v>2691</v>
      </c>
      <c r="H106" s="193">
        <v>10.5</v>
      </c>
      <c r="I106" s="194"/>
      <c r="L106" s="191"/>
      <c r="M106" s="195"/>
      <c r="N106" s="196"/>
      <c r="O106" s="196"/>
      <c r="P106" s="196"/>
      <c r="Q106" s="196"/>
      <c r="R106" s="196"/>
      <c r="S106" s="196"/>
      <c r="T106" s="197"/>
      <c r="AT106" s="198" t="s">
        <v>165</v>
      </c>
      <c r="AU106" s="198" t="s">
        <v>82</v>
      </c>
      <c r="AV106" s="12" t="s">
        <v>82</v>
      </c>
      <c r="AW106" s="12" t="s">
        <v>33</v>
      </c>
      <c r="AX106" s="12" t="s">
        <v>80</v>
      </c>
      <c r="AY106" s="198" t="s">
        <v>154</v>
      </c>
    </row>
    <row r="107" s="11" customFormat="1" ht="22.8" customHeight="1">
      <c r="B107" s="162"/>
      <c r="D107" s="163" t="s">
        <v>71</v>
      </c>
      <c r="E107" s="173" t="s">
        <v>172</v>
      </c>
      <c r="F107" s="173" t="s">
        <v>439</v>
      </c>
      <c r="I107" s="165"/>
      <c r="J107" s="174">
        <f>BK107</f>
        <v>0</v>
      </c>
      <c r="L107" s="162"/>
      <c r="M107" s="167"/>
      <c r="N107" s="168"/>
      <c r="O107" s="168"/>
      <c r="P107" s="169">
        <f>SUM(P108:P132)</f>
        <v>0</v>
      </c>
      <c r="Q107" s="168"/>
      <c r="R107" s="169">
        <f>SUM(R108:R132)</f>
        <v>70.71560577999999</v>
      </c>
      <c r="S107" s="168"/>
      <c r="T107" s="170">
        <f>SUM(T108:T132)</f>
        <v>0</v>
      </c>
      <c r="AR107" s="163" t="s">
        <v>80</v>
      </c>
      <c r="AT107" s="171" t="s">
        <v>71</v>
      </c>
      <c r="AU107" s="171" t="s">
        <v>80</v>
      </c>
      <c r="AY107" s="163" t="s">
        <v>154</v>
      </c>
      <c r="BK107" s="172">
        <f>SUM(BK108:BK132)</f>
        <v>0</v>
      </c>
    </row>
    <row r="108" s="1" customFormat="1" ht="22.5" customHeight="1">
      <c r="B108" s="175"/>
      <c r="C108" s="176" t="s">
        <v>188</v>
      </c>
      <c r="D108" s="176" t="s">
        <v>156</v>
      </c>
      <c r="E108" s="177" t="s">
        <v>2692</v>
      </c>
      <c r="F108" s="178" t="s">
        <v>2693</v>
      </c>
      <c r="G108" s="179" t="s">
        <v>123</v>
      </c>
      <c r="H108" s="180">
        <v>26.696999999999999</v>
      </c>
      <c r="I108" s="181"/>
      <c r="J108" s="182">
        <f>ROUND(I108*H108,2)</f>
        <v>0</v>
      </c>
      <c r="K108" s="178" t="s">
        <v>160</v>
      </c>
      <c r="L108" s="37"/>
      <c r="M108" s="183" t="s">
        <v>3</v>
      </c>
      <c r="N108" s="184" t="s">
        <v>43</v>
      </c>
      <c r="O108" s="67"/>
      <c r="P108" s="185">
        <f>O108*H108</f>
        <v>0</v>
      </c>
      <c r="Q108" s="185">
        <v>2.5297900000000002</v>
      </c>
      <c r="R108" s="185">
        <f>Q108*H108</f>
        <v>67.537803629999999</v>
      </c>
      <c r="S108" s="185">
        <v>0</v>
      </c>
      <c r="T108" s="186">
        <f>S108*H108</f>
        <v>0</v>
      </c>
      <c r="AR108" s="19" t="s">
        <v>161</v>
      </c>
      <c r="AT108" s="19" t="s">
        <v>156</v>
      </c>
      <c r="AU108" s="19" t="s">
        <v>82</v>
      </c>
      <c r="AY108" s="19" t="s">
        <v>154</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161</v>
      </c>
      <c r="BM108" s="19" t="s">
        <v>2694</v>
      </c>
    </row>
    <row r="109" s="1" customFormat="1">
      <c r="B109" s="37"/>
      <c r="D109" s="188" t="s">
        <v>163</v>
      </c>
      <c r="F109" s="189" t="s">
        <v>929</v>
      </c>
      <c r="I109" s="121"/>
      <c r="L109" s="37"/>
      <c r="M109" s="190"/>
      <c r="N109" s="67"/>
      <c r="O109" s="67"/>
      <c r="P109" s="67"/>
      <c r="Q109" s="67"/>
      <c r="R109" s="67"/>
      <c r="S109" s="67"/>
      <c r="T109" s="68"/>
      <c r="AT109" s="19" t="s">
        <v>163</v>
      </c>
      <c r="AU109" s="19" t="s">
        <v>82</v>
      </c>
    </row>
    <row r="110" s="14" customFormat="1">
      <c r="B110" s="217"/>
      <c r="D110" s="188" t="s">
        <v>165</v>
      </c>
      <c r="E110" s="218" t="s">
        <v>3</v>
      </c>
      <c r="F110" s="219" t="s">
        <v>2695</v>
      </c>
      <c r="H110" s="218" t="s">
        <v>3</v>
      </c>
      <c r="I110" s="220"/>
      <c r="L110" s="217"/>
      <c r="M110" s="221"/>
      <c r="N110" s="222"/>
      <c r="O110" s="222"/>
      <c r="P110" s="222"/>
      <c r="Q110" s="222"/>
      <c r="R110" s="222"/>
      <c r="S110" s="222"/>
      <c r="T110" s="223"/>
      <c r="AT110" s="218" t="s">
        <v>165</v>
      </c>
      <c r="AU110" s="218" t="s">
        <v>82</v>
      </c>
      <c r="AV110" s="14" t="s">
        <v>80</v>
      </c>
      <c r="AW110" s="14" t="s">
        <v>33</v>
      </c>
      <c r="AX110" s="14" t="s">
        <v>72</v>
      </c>
      <c r="AY110" s="218" t="s">
        <v>154</v>
      </c>
    </row>
    <row r="111" s="12" customFormat="1">
      <c r="B111" s="191"/>
      <c r="D111" s="188" t="s">
        <v>165</v>
      </c>
      <c r="E111" s="198" t="s">
        <v>3</v>
      </c>
      <c r="F111" s="192" t="s">
        <v>2696</v>
      </c>
      <c r="H111" s="193">
        <v>9.984</v>
      </c>
      <c r="I111" s="194"/>
      <c r="L111" s="191"/>
      <c r="M111" s="195"/>
      <c r="N111" s="196"/>
      <c r="O111" s="196"/>
      <c r="P111" s="196"/>
      <c r="Q111" s="196"/>
      <c r="R111" s="196"/>
      <c r="S111" s="196"/>
      <c r="T111" s="197"/>
      <c r="AT111" s="198" t="s">
        <v>165</v>
      </c>
      <c r="AU111" s="198" t="s">
        <v>82</v>
      </c>
      <c r="AV111" s="12" t="s">
        <v>82</v>
      </c>
      <c r="AW111" s="12" t="s">
        <v>33</v>
      </c>
      <c r="AX111" s="12" t="s">
        <v>72</v>
      </c>
      <c r="AY111" s="198" t="s">
        <v>154</v>
      </c>
    </row>
    <row r="112" s="12" customFormat="1">
      <c r="B112" s="191"/>
      <c r="D112" s="188" t="s">
        <v>165</v>
      </c>
      <c r="E112" s="198" t="s">
        <v>3</v>
      </c>
      <c r="F112" s="192" t="s">
        <v>2697</v>
      </c>
      <c r="H112" s="193">
        <v>2.6880000000000002</v>
      </c>
      <c r="I112" s="194"/>
      <c r="L112" s="191"/>
      <c r="M112" s="195"/>
      <c r="N112" s="196"/>
      <c r="O112" s="196"/>
      <c r="P112" s="196"/>
      <c r="Q112" s="196"/>
      <c r="R112" s="196"/>
      <c r="S112" s="196"/>
      <c r="T112" s="197"/>
      <c r="AT112" s="198" t="s">
        <v>165</v>
      </c>
      <c r="AU112" s="198" t="s">
        <v>82</v>
      </c>
      <c r="AV112" s="12" t="s">
        <v>82</v>
      </c>
      <c r="AW112" s="12" t="s">
        <v>33</v>
      </c>
      <c r="AX112" s="12" t="s">
        <v>72</v>
      </c>
      <c r="AY112" s="198" t="s">
        <v>154</v>
      </c>
    </row>
    <row r="113" s="12" customFormat="1">
      <c r="B113" s="191"/>
      <c r="D113" s="188" t="s">
        <v>165</v>
      </c>
      <c r="E113" s="198" t="s">
        <v>3</v>
      </c>
      <c r="F113" s="192" t="s">
        <v>2698</v>
      </c>
      <c r="H113" s="193">
        <v>2.2080000000000002</v>
      </c>
      <c r="I113" s="194"/>
      <c r="L113" s="191"/>
      <c r="M113" s="195"/>
      <c r="N113" s="196"/>
      <c r="O113" s="196"/>
      <c r="P113" s="196"/>
      <c r="Q113" s="196"/>
      <c r="R113" s="196"/>
      <c r="S113" s="196"/>
      <c r="T113" s="197"/>
      <c r="AT113" s="198" t="s">
        <v>165</v>
      </c>
      <c r="AU113" s="198" t="s">
        <v>82</v>
      </c>
      <c r="AV113" s="12" t="s">
        <v>82</v>
      </c>
      <c r="AW113" s="12" t="s">
        <v>33</v>
      </c>
      <c r="AX113" s="12" t="s">
        <v>72</v>
      </c>
      <c r="AY113" s="198" t="s">
        <v>154</v>
      </c>
    </row>
    <row r="114" s="12" customFormat="1">
      <c r="B114" s="191"/>
      <c r="D114" s="188" t="s">
        <v>165</v>
      </c>
      <c r="E114" s="198" t="s">
        <v>3</v>
      </c>
      <c r="F114" s="192" t="s">
        <v>2699</v>
      </c>
      <c r="H114" s="193">
        <v>6.6239999999999997</v>
      </c>
      <c r="I114" s="194"/>
      <c r="L114" s="191"/>
      <c r="M114" s="195"/>
      <c r="N114" s="196"/>
      <c r="O114" s="196"/>
      <c r="P114" s="196"/>
      <c r="Q114" s="196"/>
      <c r="R114" s="196"/>
      <c r="S114" s="196"/>
      <c r="T114" s="197"/>
      <c r="AT114" s="198" t="s">
        <v>165</v>
      </c>
      <c r="AU114" s="198" t="s">
        <v>82</v>
      </c>
      <c r="AV114" s="12" t="s">
        <v>82</v>
      </c>
      <c r="AW114" s="12" t="s">
        <v>33</v>
      </c>
      <c r="AX114" s="12" t="s">
        <v>72</v>
      </c>
      <c r="AY114" s="198" t="s">
        <v>154</v>
      </c>
    </row>
    <row r="115" s="14" customFormat="1">
      <c r="B115" s="217"/>
      <c r="D115" s="188" t="s">
        <v>165</v>
      </c>
      <c r="E115" s="218" t="s">
        <v>3</v>
      </c>
      <c r="F115" s="219" t="s">
        <v>2700</v>
      </c>
      <c r="H115" s="218" t="s">
        <v>3</v>
      </c>
      <c r="I115" s="220"/>
      <c r="L115" s="217"/>
      <c r="M115" s="221"/>
      <c r="N115" s="222"/>
      <c r="O115" s="222"/>
      <c r="P115" s="222"/>
      <c r="Q115" s="222"/>
      <c r="R115" s="222"/>
      <c r="S115" s="222"/>
      <c r="T115" s="223"/>
      <c r="AT115" s="218" t="s">
        <v>165</v>
      </c>
      <c r="AU115" s="218" t="s">
        <v>82</v>
      </c>
      <c r="AV115" s="14" t="s">
        <v>80</v>
      </c>
      <c r="AW115" s="14" t="s">
        <v>33</v>
      </c>
      <c r="AX115" s="14" t="s">
        <v>72</v>
      </c>
      <c r="AY115" s="218" t="s">
        <v>154</v>
      </c>
    </row>
    <row r="116" s="12" customFormat="1">
      <c r="B116" s="191"/>
      <c r="D116" s="188" t="s">
        <v>165</v>
      </c>
      <c r="E116" s="198" t="s">
        <v>3</v>
      </c>
      <c r="F116" s="192" t="s">
        <v>2701</v>
      </c>
      <c r="H116" s="193">
        <v>3.9780000000000002</v>
      </c>
      <c r="I116" s="194"/>
      <c r="L116" s="191"/>
      <c r="M116" s="195"/>
      <c r="N116" s="196"/>
      <c r="O116" s="196"/>
      <c r="P116" s="196"/>
      <c r="Q116" s="196"/>
      <c r="R116" s="196"/>
      <c r="S116" s="196"/>
      <c r="T116" s="197"/>
      <c r="AT116" s="198" t="s">
        <v>165</v>
      </c>
      <c r="AU116" s="198" t="s">
        <v>82</v>
      </c>
      <c r="AV116" s="12" t="s">
        <v>82</v>
      </c>
      <c r="AW116" s="12" t="s">
        <v>33</v>
      </c>
      <c r="AX116" s="12" t="s">
        <v>72</v>
      </c>
      <c r="AY116" s="198" t="s">
        <v>154</v>
      </c>
    </row>
    <row r="117" s="12" customFormat="1">
      <c r="B117" s="191"/>
      <c r="D117" s="188" t="s">
        <v>165</v>
      </c>
      <c r="E117" s="198" t="s">
        <v>3</v>
      </c>
      <c r="F117" s="192" t="s">
        <v>2702</v>
      </c>
      <c r="H117" s="193">
        <v>1.2150000000000001</v>
      </c>
      <c r="I117" s="194"/>
      <c r="L117" s="191"/>
      <c r="M117" s="195"/>
      <c r="N117" s="196"/>
      <c r="O117" s="196"/>
      <c r="P117" s="196"/>
      <c r="Q117" s="196"/>
      <c r="R117" s="196"/>
      <c r="S117" s="196"/>
      <c r="T117" s="197"/>
      <c r="AT117" s="198" t="s">
        <v>165</v>
      </c>
      <c r="AU117" s="198" t="s">
        <v>82</v>
      </c>
      <c r="AV117" s="12" t="s">
        <v>82</v>
      </c>
      <c r="AW117" s="12" t="s">
        <v>33</v>
      </c>
      <c r="AX117" s="12" t="s">
        <v>72</v>
      </c>
      <c r="AY117" s="198" t="s">
        <v>154</v>
      </c>
    </row>
    <row r="118" s="13" customFormat="1">
      <c r="B118" s="199"/>
      <c r="D118" s="188" t="s">
        <v>165</v>
      </c>
      <c r="E118" s="200" t="s">
        <v>3</v>
      </c>
      <c r="F118" s="201" t="s">
        <v>179</v>
      </c>
      <c r="H118" s="202">
        <v>26.696999999999999</v>
      </c>
      <c r="I118" s="203"/>
      <c r="L118" s="199"/>
      <c r="M118" s="204"/>
      <c r="N118" s="205"/>
      <c r="O118" s="205"/>
      <c r="P118" s="205"/>
      <c r="Q118" s="205"/>
      <c r="R118" s="205"/>
      <c r="S118" s="205"/>
      <c r="T118" s="206"/>
      <c r="AT118" s="200" t="s">
        <v>165</v>
      </c>
      <c r="AU118" s="200" t="s">
        <v>82</v>
      </c>
      <c r="AV118" s="13" t="s">
        <v>161</v>
      </c>
      <c r="AW118" s="13" t="s">
        <v>33</v>
      </c>
      <c r="AX118" s="13" t="s">
        <v>80</v>
      </c>
      <c r="AY118" s="200" t="s">
        <v>154</v>
      </c>
    </row>
    <row r="119" s="1" customFormat="1" ht="22.5" customHeight="1">
      <c r="B119" s="175"/>
      <c r="C119" s="176" t="s">
        <v>193</v>
      </c>
      <c r="D119" s="176" t="s">
        <v>156</v>
      </c>
      <c r="E119" s="177" t="s">
        <v>936</v>
      </c>
      <c r="F119" s="178" t="s">
        <v>937</v>
      </c>
      <c r="G119" s="179" t="s">
        <v>206</v>
      </c>
      <c r="H119" s="180">
        <v>143.36000000000001</v>
      </c>
      <c r="I119" s="181"/>
      <c r="J119" s="182">
        <f>ROUND(I119*H119,2)</f>
        <v>0</v>
      </c>
      <c r="K119" s="178" t="s">
        <v>160</v>
      </c>
      <c r="L119" s="37"/>
      <c r="M119" s="183" t="s">
        <v>3</v>
      </c>
      <c r="N119" s="184" t="s">
        <v>43</v>
      </c>
      <c r="O119" s="67"/>
      <c r="P119" s="185">
        <f>O119*H119</f>
        <v>0</v>
      </c>
      <c r="Q119" s="185">
        <v>0.00247</v>
      </c>
      <c r="R119" s="185">
        <f>Q119*H119</f>
        <v>0.3540992</v>
      </c>
      <c r="S119" s="185">
        <v>0</v>
      </c>
      <c r="T119" s="186">
        <f>S119*H119</f>
        <v>0</v>
      </c>
      <c r="AR119" s="19" t="s">
        <v>161</v>
      </c>
      <c r="AT119" s="19" t="s">
        <v>156</v>
      </c>
      <c r="AU119" s="19" t="s">
        <v>82</v>
      </c>
      <c r="AY119" s="19" t="s">
        <v>154</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161</v>
      </c>
      <c r="BM119" s="19" t="s">
        <v>2703</v>
      </c>
    </row>
    <row r="120" s="1" customFormat="1">
      <c r="B120" s="37"/>
      <c r="D120" s="188" t="s">
        <v>163</v>
      </c>
      <c r="F120" s="189" t="s">
        <v>939</v>
      </c>
      <c r="I120" s="121"/>
      <c r="L120" s="37"/>
      <c r="M120" s="190"/>
      <c r="N120" s="67"/>
      <c r="O120" s="67"/>
      <c r="P120" s="67"/>
      <c r="Q120" s="67"/>
      <c r="R120" s="67"/>
      <c r="S120" s="67"/>
      <c r="T120" s="68"/>
      <c r="AT120" s="19" t="s">
        <v>163</v>
      </c>
      <c r="AU120" s="19" t="s">
        <v>82</v>
      </c>
    </row>
    <row r="121" s="14" customFormat="1">
      <c r="B121" s="217"/>
      <c r="D121" s="188" t="s">
        <v>165</v>
      </c>
      <c r="E121" s="218" t="s">
        <v>3</v>
      </c>
      <c r="F121" s="219" t="s">
        <v>2704</v>
      </c>
      <c r="H121" s="218" t="s">
        <v>3</v>
      </c>
      <c r="I121" s="220"/>
      <c r="L121" s="217"/>
      <c r="M121" s="221"/>
      <c r="N121" s="222"/>
      <c r="O121" s="222"/>
      <c r="P121" s="222"/>
      <c r="Q121" s="222"/>
      <c r="R121" s="222"/>
      <c r="S121" s="222"/>
      <c r="T121" s="223"/>
      <c r="AT121" s="218" t="s">
        <v>165</v>
      </c>
      <c r="AU121" s="218" t="s">
        <v>82</v>
      </c>
      <c r="AV121" s="14" t="s">
        <v>80</v>
      </c>
      <c r="AW121" s="14" t="s">
        <v>33</v>
      </c>
      <c r="AX121" s="14" t="s">
        <v>72</v>
      </c>
      <c r="AY121" s="218" t="s">
        <v>154</v>
      </c>
    </row>
    <row r="122" s="12" customFormat="1">
      <c r="B122" s="191"/>
      <c r="D122" s="188" t="s">
        <v>165</v>
      </c>
      <c r="E122" s="198" t="s">
        <v>3</v>
      </c>
      <c r="F122" s="192" t="s">
        <v>2705</v>
      </c>
      <c r="H122" s="193">
        <v>66.560000000000002</v>
      </c>
      <c r="I122" s="194"/>
      <c r="L122" s="191"/>
      <c r="M122" s="195"/>
      <c r="N122" s="196"/>
      <c r="O122" s="196"/>
      <c r="P122" s="196"/>
      <c r="Q122" s="196"/>
      <c r="R122" s="196"/>
      <c r="S122" s="196"/>
      <c r="T122" s="197"/>
      <c r="AT122" s="198" t="s">
        <v>165</v>
      </c>
      <c r="AU122" s="198" t="s">
        <v>82</v>
      </c>
      <c r="AV122" s="12" t="s">
        <v>82</v>
      </c>
      <c r="AW122" s="12" t="s">
        <v>33</v>
      </c>
      <c r="AX122" s="12" t="s">
        <v>72</v>
      </c>
      <c r="AY122" s="198" t="s">
        <v>154</v>
      </c>
    </row>
    <row r="123" s="12" customFormat="1">
      <c r="B123" s="191"/>
      <c r="D123" s="188" t="s">
        <v>165</v>
      </c>
      <c r="E123" s="198" t="s">
        <v>3</v>
      </c>
      <c r="F123" s="192" t="s">
        <v>2706</v>
      </c>
      <c r="H123" s="193">
        <v>17.920000000000002</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2" customFormat="1">
      <c r="B124" s="191"/>
      <c r="D124" s="188" t="s">
        <v>165</v>
      </c>
      <c r="E124" s="198" t="s">
        <v>3</v>
      </c>
      <c r="F124" s="192" t="s">
        <v>2707</v>
      </c>
      <c r="H124" s="193">
        <v>14.720000000000001</v>
      </c>
      <c r="I124" s="194"/>
      <c r="L124" s="191"/>
      <c r="M124" s="195"/>
      <c r="N124" s="196"/>
      <c r="O124" s="196"/>
      <c r="P124" s="196"/>
      <c r="Q124" s="196"/>
      <c r="R124" s="196"/>
      <c r="S124" s="196"/>
      <c r="T124" s="197"/>
      <c r="AT124" s="198" t="s">
        <v>165</v>
      </c>
      <c r="AU124" s="198" t="s">
        <v>82</v>
      </c>
      <c r="AV124" s="12" t="s">
        <v>82</v>
      </c>
      <c r="AW124" s="12" t="s">
        <v>33</v>
      </c>
      <c r="AX124" s="12" t="s">
        <v>72</v>
      </c>
      <c r="AY124" s="198" t="s">
        <v>154</v>
      </c>
    </row>
    <row r="125" s="12" customFormat="1">
      <c r="B125" s="191"/>
      <c r="D125" s="188" t="s">
        <v>165</v>
      </c>
      <c r="E125" s="198" t="s">
        <v>3</v>
      </c>
      <c r="F125" s="192" t="s">
        <v>2708</v>
      </c>
      <c r="H125" s="193">
        <v>44.159999999999997</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3" customFormat="1">
      <c r="B126" s="199"/>
      <c r="D126" s="188" t="s">
        <v>165</v>
      </c>
      <c r="E126" s="200" t="s">
        <v>3</v>
      </c>
      <c r="F126" s="201" t="s">
        <v>179</v>
      </c>
      <c r="H126" s="202">
        <v>143.36000000000001</v>
      </c>
      <c r="I126" s="203"/>
      <c r="L126" s="199"/>
      <c r="M126" s="204"/>
      <c r="N126" s="205"/>
      <c r="O126" s="205"/>
      <c r="P126" s="205"/>
      <c r="Q126" s="205"/>
      <c r="R126" s="205"/>
      <c r="S126" s="205"/>
      <c r="T126" s="206"/>
      <c r="AT126" s="200" t="s">
        <v>165</v>
      </c>
      <c r="AU126" s="200" t="s">
        <v>82</v>
      </c>
      <c r="AV126" s="13" t="s">
        <v>161</v>
      </c>
      <c r="AW126" s="13" t="s">
        <v>33</v>
      </c>
      <c r="AX126" s="13" t="s">
        <v>80</v>
      </c>
      <c r="AY126" s="200" t="s">
        <v>154</v>
      </c>
    </row>
    <row r="127" s="1" customFormat="1" ht="22.5" customHeight="1">
      <c r="B127" s="175"/>
      <c r="C127" s="176" t="s">
        <v>198</v>
      </c>
      <c r="D127" s="176" t="s">
        <v>156</v>
      </c>
      <c r="E127" s="177" t="s">
        <v>942</v>
      </c>
      <c r="F127" s="178" t="s">
        <v>943</v>
      </c>
      <c r="G127" s="179" t="s">
        <v>206</v>
      </c>
      <c r="H127" s="180">
        <v>143.36000000000001</v>
      </c>
      <c r="I127" s="181"/>
      <c r="J127" s="182">
        <f>ROUND(I127*H127,2)</f>
        <v>0</v>
      </c>
      <c r="K127" s="178" t="s">
        <v>160</v>
      </c>
      <c r="L127" s="37"/>
      <c r="M127" s="183" t="s">
        <v>3</v>
      </c>
      <c r="N127" s="184" t="s">
        <v>43</v>
      </c>
      <c r="O127" s="67"/>
      <c r="P127" s="185">
        <f>O127*H127</f>
        <v>0</v>
      </c>
      <c r="Q127" s="185">
        <v>0</v>
      </c>
      <c r="R127" s="185">
        <f>Q127*H127</f>
        <v>0</v>
      </c>
      <c r="S127" s="185">
        <v>0</v>
      </c>
      <c r="T127" s="186">
        <f>S127*H127</f>
        <v>0</v>
      </c>
      <c r="AR127" s="19" t="s">
        <v>161</v>
      </c>
      <c r="AT127" s="19" t="s">
        <v>156</v>
      </c>
      <c r="AU127" s="19" t="s">
        <v>82</v>
      </c>
      <c r="AY127" s="19" t="s">
        <v>154</v>
      </c>
      <c r="BE127" s="187">
        <f>IF(N127="základní",J127,0)</f>
        <v>0</v>
      </c>
      <c r="BF127" s="187">
        <f>IF(N127="snížená",J127,0)</f>
        <v>0</v>
      </c>
      <c r="BG127" s="187">
        <f>IF(N127="zákl. přenesená",J127,0)</f>
        <v>0</v>
      </c>
      <c r="BH127" s="187">
        <f>IF(N127="sníž. přenesená",J127,0)</f>
        <v>0</v>
      </c>
      <c r="BI127" s="187">
        <f>IF(N127="nulová",J127,0)</f>
        <v>0</v>
      </c>
      <c r="BJ127" s="19" t="s">
        <v>80</v>
      </c>
      <c r="BK127" s="187">
        <f>ROUND(I127*H127,2)</f>
        <v>0</v>
      </c>
      <c r="BL127" s="19" t="s">
        <v>161</v>
      </c>
      <c r="BM127" s="19" t="s">
        <v>2709</v>
      </c>
    </row>
    <row r="128" s="1" customFormat="1">
      <c r="B128" s="37"/>
      <c r="D128" s="188" t="s">
        <v>163</v>
      </c>
      <c r="F128" s="189" t="s">
        <v>939</v>
      </c>
      <c r="I128" s="121"/>
      <c r="L128" s="37"/>
      <c r="M128" s="190"/>
      <c r="N128" s="67"/>
      <c r="O128" s="67"/>
      <c r="P128" s="67"/>
      <c r="Q128" s="67"/>
      <c r="R128" s="67"/>
      <c r="S128" s="67"/>
      <c r="T128" s="68"/>
      <c r="AT128" s="19" t="s">
        <v>163</v>
      </c>
      <c r="AU128" s="19" t="s">
        <v>82</v>
      </c>
    </row>
    <row r="129" s="1" customFormat="1" ht="16.5" customHeight="1">
      <c r="B129" s="175"/>
      <c r="C129" s="176" t="s">
        <v>203</v>
      </c>
      <c r="D129" s="176" t="s">
        <v>156</v>
      </c>
      <c r="E129" s="177" t="s">
        <v>955</v>
      </c>
      <c r="F129" s="178" t="s">
        <v>956</v>
      </c>
      <c r="G129" s="179" t="s">
        <v>235</v>
      </c>
      <c r="H129" s="180">
        <v>2.5449999999999999</v>
      </c>
      <c r="I129" s="181"/>
      <c r="J129" s="182">
        <f>ROUND(I129*H129,2)</f>
        <v>0</v>
      </c>
      <c r="K129" s="178" t="s">
        <v>160</v>
      </c>
      <c r="L129" s="37"/>
      <c r="M129" s="183" t="s">
        <v>3</v>
      </c>
      <c r="N129" s="184" t="s">
        <v>43</v>
      </c>
      <c r="O129" s="67"/>
      <c r="P129" s="185">
        <f>O129*H129</f>
        <v>0</v>
      </c>
      <c r="Q129" s="185">
        <v>1.10951</v>
      </c>
      <c r="R129" s="185">
        <f>Q129*H129</f>
        <v>2.8237029499999999</v>
      </c>
      <c r="S129" s="185">
        <v>0</v>
      </c>
      <c r="T129" s="186">
        <f>S129*H129</f>
        <v>0</v>
      </c>
      <c r="AR129" s="19" t="s">
        <v>161</v>
      </c>
      <c r="AT129" s="19" t="s">
        <v>156</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161</v>
      </c>
      <c r="BM129" s="19" t="s">
        <v>2710</v>
      </c>
    </row>
    <row r="130" s="12" customFormat="1">
      <c r="B130" s="191"/>
      <c r="D130" s="188" t="s">
        <v>165</v>
      </c>
      <c r="E130" s="198" t="s">
        <v>3</v>
      </c>
      <c r="F130" s="192" t="s">
        <v>2711</v>
      </c>
      <c r="H130" s="193">
        <v>2.04</v>
      </c>
      <c r="I130" s="194"/>
      <c r="L130" s="191"/>
      <c r="M130" s="195"/>
      <c r="N130" s="196"/>
      <c r="O130" s="196"/>
      <c r="P130" s="196"/>
      <c r="Q130" s="196"/>
      <c r="R130" s="196"/>
      <c r="S130" s="196"/>
      <c r="T130" s="197"/>
      <c r="AT130" s="198" t="s">
        <v>165</v>
      </c>
      <c r="AU130" s="198" t="s">
        <v>82</v>
      </c>
      <c r="AV130" s="12" t="s">
        <v>82</v>
      </c>
      <c r="AW130" s="12" t="s">
        <v>33</v>
      </c>
      <c r="AX130" s="12" t="s">
        <v>72</v>
      </c>
      <c r="AY130" s="198" t="s">
        <v>154</v>
      </c>
    </row>
    <row r="131" s="12" customFormat="1">
      <c r="B131" s="191"/>
      <c r="D131" s="188" t="s">
        <v>165</v>
      </c>
      <c r="E131" s="198" t="s">
        <v>3</v>
      </c>
      <c r="F131" s="192" t="s">
        <v>2712</v>
      </c>
      <c r="H131" s="193">
        <v>0.505</v>
      </c>
      <c r="I131" s="194"/>
      <c r="L131" s="191"/>
      <c r="M131" s="195"/>
      <c r="N131" s="196"/>
      <c r="O131" s="196"/>
      <c r="P131" s="196"/>
      <c r="Q131" s="196"/>
      <c r="R131" s="196"/>
      <c r="S131" s="196"/>
      <c r="T131" s="197"/>
      <c r="AT131" s="198" t="s">
        <v>165</v>
      </c>
      <c r="AU131" s="198" t="s">
        <v>82</v>
      </c>
      <c r="AV131" s="12" t="s">
        <v>82</v>
      </c>
      <c r="AW131" s="12" t="s">
        <v>33</v>
      </c>
      <c r="AX131" s="12" t="s">
        <v>72</v>
      </c>
      <c r="AY131" s="198" t="s">
        <v>154</v>
      </c>
    </row>
    <row r="132" s="13" customFormat="1">
      <c r="B132" s="199"/>
      <c r="D132" s="188" t="s">
        <v>165</v>
      </c>
      <c r="E132" s="200" t="s">
        <v>3</v>
      </c>
      <c r="F132" s="201" t="s">
        <v>179</v>
      </c>
      <c r="H132" s="202">
        <v>2.5449999999999999</v>
      </c>
      <c r="I132" s="203"/>
      <c r="L132" s="199"/>
      <c r="M132" s="204"/>
      <c r="N132" s="205"/>
      <c r="O132" s="205"/>
      <c r="P132" s="205"/>
      <c r="Q132" s="205"/>
      <c r="R132" s="205"/>
      <c r="S132" s="205"/>
      <c r="T132" s="206"/>
      <c r="AT132" s="200" t="s">
        <v>165</v>
      </c>
      <c r="AU132" s="200" t="s">
        <v>82</v>
      </c>
      <c r="AV132" s="13" t="s">
        <v>161</v>
      </c>
      <c r="AW132" s="13" t="s">
        <v>33</v>
      </c>
      <c r="AX132" s="13" t="s">
        <v>80</v>
      </c>
      <c r="AY132" s="200" t="s">
        <v>154</v>
      </c>
    </row>
    <row r="133" s="11" customFormat="1" ht="22.8" customHeight="1">
      <c r="B133" s="162"/>
      <c r="D133" s="163" t="s">
        <v>71</v>
      </c>
      <c r="E133" s="173" t="s">
        <v>161</v>
      </c>
      <c r="F133" s="173" t="s">
        <v>446</v>
      </c>
      <c r="I133" s="165"/>
      <c r="J133" s="174">
        <f>BK133</f>
        <v>0</v>
      </c>
      <c r="L133" s="162"/>
      <c r="M133" s="167"/>
      <c r="N133" s="168"/>
      <c r="O133" s="168"/>
      <c r="P133" s="169">
        <f>SUM(P134:P150)</f>
        <v>0</v>
      </c>
      <c r="Q133" s="168"/>
      <c r="R133" s="169">
        <f>SUM(R134:R150)</f>
        <v>12.842328999999999</v>
      </c>
      <c r="S133" s="168"/>
      <c r="T133" s="170">
        <f>SUM(T134:T150)</f>
        <v>0</v>
      </c>
      <c r="AR133" s="163" t="s">
        <v>80</v>
      </c>
      <c r="AT133" s="171" t="s">
        <v>71</v>
      </c>
      <c r="AU133" s="171" t="s">
        <v>80</v>
      </c>
      <c r="AY133" s="163" t="s">
        <v>154</v>
      </c>
      <c r="BK133" s="172">
        <f>SUM(BK134:BK150)</f>
        <v>0</v>
      </c>
    </row>
    <row r="134" s="1" customFormat="1" ht="16.5" customHeight="1">
      <c r="B134" s="175"/>
      <c r="C134" s="176" t="s">
        <v>213</v>
      </c>
      <c r="D134" s="176" t="s">
        <v>156</v>
      </c>
      <c r="E134" s="177" t="s">
        <v>2713</v>
      </c>
      <c r="F134" s="178" t="s">
        <v>2714</v>
      </c>
      <c r="G134" s="179" t="s">
        <v>241</v>
      </c>
      <c r="H134" s="180">
        <v>6</v>
      </c>
      <c r="I134" s="181"/>
      <c r="J134" s="182">
        <f>ROUND(I134*H134,2)</f>
        <v>0</v>
      </c>
      <c r="K134" s="178" t="s">
        <v>2372</v>
      </c>
      <c r="L134" s="37"/>
      <c r="M134" s="183" t="s">
        <v>3</v>
      </c>
      <c r="N134" s="184" t="s">
        <v>43</v>
      </c>
      <c r="O134" s="67"/>
      <c r="P134" s="185">
        <f>O134*H134</f>
        <v>0</v>
      </c>
      <c r="Q134" s="185">
        <v>0.1578</v>
      </c>
      <c r="R134" s="185">
        <f>Q134*H134</f>
        <v>0.94679999999999997</v>
      </c>
      <c r="S134" s="185">
        <v>0</v>
      </c>
      <c r="T134" s="186">
        <f>S134*H134</f>
        <v>0</v>
      </c>
      <c r="AR134" s="19" t="s">
        <v>161</v>
      </c>
      <c r="AT134" s="19" t="s">
        <v>156</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2715</v>
      </c>
    </row>
    <row r="135" s="14" customFormat="1">
      <c r="B135" s="217"/>
      <c r="D135" s="188" t="s">
        <v>165</v>
      </c>
      <c r="E135" s="218" t="s">
        <v>3</v>
      </c>
      <c r="F135" s="219" t="s">
        <v>2716</v>
      </c>
      <c r="H135" s="218" t="s">
        <v>3</v>
      </c>
      <c r="I135" s="220"/>
      <c r="L135" s="217"/>
      <c r="M135" s="221"/>
      <c r="N135" s="222"/>
      <c r="O135" s="222"/>
      <c r="P135" s="222"/>
      <c r="Q135" s="222"/>
      <c r="R135" s="222"/>
      <c r="S135" s="222"/>
      <c r="T135" s="223"/>
      <c r="AT135" s="218" t="s">
        <v>165</v>
      </c>
      <c r="AU135" s="218" t="s">
        <v>82</v>
      </c>
      <c r="AV135" s="14" t="s">
        <v>80</v>
      </c>
      <c r="AW135" s="14" t="s">
        <v>33</v>
      </c>
      <c r="AX135" s="14" t="s">
        <v>72</v>
      </c>
      <c r="AY135" s="218" t="s">
        <v>154</v>
      </c>
    </row>
    <row r="136" s="12" customFormat="1">
      <c r="B136" s="191"/>
      <c r="D136" s="188" t="s">
        <v>165</v>
      </c>
      <c r="E136" s="198" t="s">
        <v>3</v>
      </c>
      <c r="F136" s="192" t="s">
        <v>2717</v>
      </c>
      <c r="H136" s="193">
        <v>2</v>
      </c>
      <c r="I136" s="194"/>
      <c r="L136" s="191"/>
      <c r="M136" s="195"/>
      <c r="N136" s="196"/>
      <c r="O136" s="196"/>
      <c r="P136" s="196"/>
      <c r="Q136" s="196"/>
      <c r="R136" s="196"/>
      <c r="S136" s="196"/>
      <c r="T136" s="197"/>
      <c r="AT136" s="198" t="s">
        <v>165</v>
      </c>
      <c r="AU136" s="198" t="s">
        <v>82</v>
      </c>
      <c r="AV136" s="12" t="s">
        <v>82</v>
      </c>
      <c r="AW136" s="12" t="s">
        <v>33</v>
      </c>
      <c r="AX136" s="12" t="s">
        <v>72</v>
      </c>
      <c r="AY136" s="198" t="s">
        <v>154</v>
      </c>
    </row>
    <row r="137" s="12" customFormat="1">
      <c r="B137" s="191"/>
      <c r="D137" s="188" t="s">
        <v>165</v>
      </c>
      <c r="E137" s="198" t="s">
        <v>3</v>
      </c>
      <c r="F137" s="192" t="s">
        <v>2718</v>
      </c>
      <c r="H137" s="193">
        <v>2</v>
      </c>
      <c r="I137" s="194"/>
      <c r="L137" s="191"/>
      <c r="M137" s="195"/>
      <c r="N137" s="196"/>
      <c r="O137" s="196"/>
      <c r="P137" s="196"/>
      <c r="Q137" s="196"/>
      <c r="R137" s="196"/>
      <c r="S137" s="196"/>
      <c r="T137" s="197"/>
      <c r="AT137" s="198" t="s">
        <v>165</v>
      </c>
      <c r="AU137" s="198" t="s">
        <v>82</v>
      </c>
      <c r="AV137" s="12" t="s">
        <v>82</v>
      </c>
      <c r="AW137" s="12" t="s">
        <v>33</v>
      </c>
      <c r="AX137" s="12" t="s">
        <v>72</v>
      </c>
      <c r="AY137" s="198" t="s">
        <v>154</v>
      </c>
    </row>
    <row r="138" s="12" customFormat="1">
      <c r="B138" s="191"/>
      <c r="D138" s="188" t="s">
        <v>165</v>
      </c>
      <c r="E138" s="198" t="s">
        <v>3</v>
      </c>
      <c r="F138" s="192" t="s">
        <v>2719</v>
      </c>
      <c r="H138" s="193">
        <v>1</v>
      </c>
      <c r="I138" s="194"/>
      <c r="L138" s="191"/>
      <c r="M138" s="195"/>
      <c r="N138" s="196"/>
      <c r="O138" s="196"/>
      <c r="P138" s="196"/>
      <c r="Q138" s="196"/>
      <c r="R138" s="196"/>
      <c r="S138" s="196"/>
      <c r="T138" s="197"/>
      <c r="AT138" s="198" t="s">
        <v>165</v>
      </c>
      <c r="AU138" s="198" t="s">
        <v>82</v>
      </c>
      <c r="AV138" s="12" t="s">
        <v>82</v>
      </c>
      <c r="AW138" s="12" t="s">
        <v>33</v>
      </c>
      <c r="AX138" s="12" t="s">
        <v>72</v>
      </c>
      <c r="AY138" s="198" t="s">
        <v>154</v>
      </c>
    </row>
    <row r="139" s="12" customFormat="1">
      <c r="B139" s="191"/>
      <c r="D139" s="188" t="s">
        <v>165</v>
      </c>
      <c r="E139" s="198" t="s">
        <v>3</v>
      </c>
      <c r="F139" s="192" t="s">
        <v>2720</v>
      </c>
      <c r="H139" s="193">
        <v>1</v>
      </c>
      <c r="I139" s="194"/>
      <c r="L139" s="191"/>
      <c r="M139" s="195"/>
      <c r="N139" s="196"/>
      <c r="O139" s="196"/>
      <c r="P139" s="196"/>
      <c r="Q139" s="196"/>
      <c r="R139" s="196"/>
      <c r="S139" s="196"/>
      <c r="T139" s="197"/>
      <c r="AT139" s="198" t="s">
        <v>165</v>
      </c>
      <c r="AU139" s="198" t="s">
        <v>82</v>
      </c>
      <c r="AV139" s="12" t="s">
        <v>82</v>
      </c>
      <c r="AW139" s="12" t="s">
        <v>33</v>
      </c>
      <c r="AX139" s="12" t="s">
        <v>72</v>
      </c>
      <c r="AY139" s="198" t="s">
        <v>154</v>
      </c>
    </row>
    <row r="140" s="13" customFormat="1">
      <c r="B140" s="199"/>
      <c r="D140" s="188" t="s">
        <v>165</v>
      </c>
      <c r="E140" s="200" t="s">
        <v>3</v>
      </c>
      <c r="F140" s="201" t="s">
        <v>179</v>
      </c>
      <c r="H140" s="202">
        <v>6</v>
      </c>
      <c r="I140" s="203"/>
      <c r="L140" s="199"/>
      <c r="M140" s="204"/>
      <c r="N140" s="205"/>
      <c r="O140" s="205"/>
      <c r="P140" s="205"/>
      <c r="Q140" s="205"/>
      <c r="R140" s="205"/>
      <c r="S140" s="205"/>
      <c r="T140" s="206"/>
      <c r="AT140" s="200" t="s">
        <v>165</v>
      </c>
      <c r="AU140" s="200" t="s">
        <v>82</v>
      </c>
      <c r="AV140" s="13" t="s">
        <v>161</v>
      </c>
      <c r="AW140" s="13" t="s">
        <v>33</v>
      </c>
      <c r="AX140" s="13" t="s">
        <v>80</v>
      </c>
      <c r="AY140" s="200" t="s">
        <v>154</v>
      </c>
    </row>
    <row r="141" s="1" customFormat="1" ht="16.5" customHeight="1">
      <c r="B141" s="175"/>
      <c r="C141" s="207" t="s">
        <v>218</v>
      </c>
      <c r="D141" s="207" t="s">
        <v>232</v>
      </c>
      <c r="E141" s="208" t="s">
        <v>2721</v>
      </c>
      <c r="F141" s="209" t="s">
        <v>2722</v>
      </c>
      <c r="G141" s="210" t="s">
        <v>206</v>
      </c>
      <c r="H141" s="211">
        <v>28.733000000000001</v>
      </c>
      <c r="I141" s="212"/>
      <c r="J141" s="213">
        <f>ROUND(I141*H141,2)</f>
        <v>0</v>
      </c>
      <c r="K141" s="209" t="s">
        <v>3</v>
      </c>
      <c r="L141" s="214"/>
      <c r="M141" s="215" t="s">
        <v>3</v>
      </c>
      <c r="N141" s="216" t="s">
        <v>43</v>
      </c>
      <c r="O141" s="67"/>
      <c r="P141" s="185">
        <f>O141*H141</f>
        <v>0</v>
      </c>
      <c r="Q141" s="185">
        <v>0.41299999999999998</v>
      </c>
      <c r="R141" s="185">
        <f>Q141*H141</f>
        <v>11.866728999999999</v>
      </c>
      <c r="S141" s="185">
        <v>0</v>
      </c>
      <c r="T141" s="186">
        <f>S141*H141</f>
        <v>0</v>
      </c>
      <c r="AR141" s="19" t="s">
        <v>203</v>
      </c>
      <c r="AT141" s="19" t="s">
        <v>232</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161</v>
      </c>
      <c r="BM141" s="19" t="s">
        <v>2723</v>
      </c>
    </row>
    <row r="142" s="14" customFormat="1">
      <c r="B142" s="217"/>
      <c r="D142" s="188" t="s">
        <v>165</v>
      </c>
      <c r="E142" s="218" t="s">
        <v>3</v>
      </c>
      <c r="F142" s="219" t="s">
        <v>2724</v>
      </c>
      <c r="H142" s="218" t="s">
        <v>3</v>
      </c>
      <c r="I142" s="220"/>
      <c r="L142" s="217"/>
      <c r="M142" s="221"/>
      <c r="N142" s="222"/>
      <c r="O142" s="222"/>
      <c r="P142" s="222"/>
      <c r="Q142" s="222"/>
      <c r="R142" s="222"/>
      <c r="S142" s="222"/>
      <c r="T142" s="223"/>
      <c r="AT142" s="218" t="s">
        <v>165</v>
      </c>
      <c r="AU142" s="218" t="s">
        <v>82</v>
      </c>
      <c r="AV142" s="14" t="s">
        <v>80</v>
      </c>
      <c r="AW142" s="14" t="s">
        <v>33</v>
      </c>
      <c r="AX142" s="14" t="s">
        <v>72</v>
      </c>
      <c r="AY142" s="218" t="s">
        <v>154</v>
      </c>
    </row>
    <row r="143" s="12" customFormat="1">
      <c r="B143" s="191"/>
      <c r="D143" s="188" t="s">
        <v>165</v>
      </c>
      <c r="E143" s="198" t="s">
        <v>3</v>
      </c>
      <c r="F143" s="192" t="s">
        <v>2725</v>
      </c>
      <c r="H143" s="193">
        <v>9.2629999999999999</v>
      </c>
      <c r="I143" s="194"/>
      <c r="L143" s="191"/>
      <c r="M143" s="195"/>
      <c r="N143" s="196"/>
      <c r="O143" s="196"/>
      <c r="P143" s="196"/>
      <c r="Q143" s="196"/>
      <c r="R143" s="196"/>
      <c r="S143" s="196"/>
      <c r="T143" s="197"/>
      <c r="AT143" s="198" t="s">
        <v>165</v>
      </c>
      <c r="AU143" s="198" t="s">
        <v>82</v>
      </c>
      <c r="AV143" s="12" t="s">
        <v>82</v>
      </c>
      <c r="AW143" s="12" t="s">
        <v>33</v>
      </c>
      <c r="AX143" s="12" t="s">
        <v>72</v>
      </c>
      <c r="AY143" s="198" t="s">
        <v>154</v>
      </c>
    </row>
    <row r="144" s="12" customFormat="1">
      <c r="B144" s="191"/>
      <c r="D144" s="188" t="s">
        <v>165</v>
      </c>
      <c r="E144" s="198" t="s">
        <v>3</v>
      </c>
      <c r="F144" s="192" t="s">
        <v>2726</v>
      </c>
      <c r="H144" s="193">
        <v>7.7690000000000001</v>
      </c>
      <c r="I144" s="194"/>
      <c r="L144" s="191"/>
      <c r="M144" s="195"/>
      <c r="N144" s="196"/>
      <c r="O144" s="196"/>
      <c r="P144" s="196"/>
      <c r="Q144" s="196"/>
      <c r="R144" s="196"/>
      <c r="S144" s="196"/>
      <c r="T144" s="197"/>
      <c r="AT144" s="198" t="s">
        <v>165</v>
      </c>
      <c r="AU144" s="198" t="s">
        <v>82</v>
      </c>
      <c r="AV144" s="12" t="s">
        <v>82</v>
      </c>
      <c r="AW144" s="12" t="s">
        <v>33</v>
      </c>
      <c r="AX144" s="12" t="s">
        <v>72</v>
      </c>
      <c r="AY144" s="198" t="s">
        <v>154</v>
      </c>
    </row>
    <row r="145" s="12" customFormat="1">
      <c r="B145" s="191"/>
      <c r="D145" s="188" t="s">
        <v>165</v>
      </c>
      <c r="E145" s="198" t="s">
        <v>3</v>
      </c>
      <c r="F145" s="192" t="s">
        <v>2727</v>
      </c>
      <c r="H145" s="193">
        <v>6.3380000000000001</v>
      </c>
      <c r="I145" s="194"/>
      <c r="L145" s="191"/>
      <c r="M145" s="195"/>
      <c r="N145" s="196"/>
      <c r="O145" s="196"/>
      <c r="P145" s="196"/>
      <c r="Q145" s="196"/>
      <c r="R145" s="196"/>
      <c r="S145" s="196"/>
      <c r="T145" s="197"/>
      <c r="AT145" s="198" t="s">
        <v>165</v>
      </c>
      <c r="AU145" s="198" t="s">
        <v>82</v>
      </c>
      <c r="AV145" s="12" t="s">
        <v>82</v>
      </c>
      <c r="AW145" s="12" t="s">
        <v>33</v>
      </c>
      <c r="AX145" s="12" t="s">
        <v>72</v>
      </c>
      <c r="AY145" s="198" t="s">
        <v>154</v>
      </c>
    </row>
    <row r="146" s="12" customFormat="1">
      <c r="B146" s="191"/>
      <c r="D146" s="188" t="s">
        <v>165</v>
      </c>
      <c r="E146" s="198" t="s">
        <v>3</v>
      </c>
      <c r="F146" s="192" t="s">
        <v>2728</v>
      </c>
      <c r="H146" s="193">
        <v>5.3630000000000004</v>
      </c>
      <c r="I146" s="194"/>
      <c r="L146" s="191"/>
      <c r="M146" s="195"/>
      <c r="N146" s="196"/>
      <c r="O146" s="196"/>
      <c r="P146" s="196"/>
      <c r="Q146" s="196"/>
      <c r="R146" s="196"/>
      <c r="S146" s="196"/>
      <c r="T146" s="197"/>
      <c r="AT146" s="198" t="s">
        <v>165</v>
      </c>
      <c r="AU146" s="198" t="s">
        <v>82</v>
      </c>
      <c r="AV146" s="12" t="s">
        <v>82</v>
      </c>
      <c r="AW146" s="12" t="s">
        <v>33</v>
      </c>
      <c r="AX146" s="12" t="s">
        <v>72</v>
      </c>
      <c r="AY146" s="198" t="s">
        <v>154</v>
      </c>
    </row>
    <row r="147" s="13" customFormat="1">
      <c r="B147" s="199"/>
      <c r="D147" s="188" t="s">
        <v>165</v>
      </c>
      <c r="E147" s="200" t="s">
        <v>3</v>
      </c>
      <c r="F147" s="201" t="s">
        <v>179</v>
      </c>
      <c r="H147" s="202">
        <v>28.733000000000001</v>
      </c>
      <c r="I147" s="203"/>
      <c r="L147" s="199"/>
      <c r="M147" s="204"/>
      <c r="N147" s="205"/>
      <c r="O147" s="205"/>
      <c r="P147" s="205"/>
      <c r="Q147" s="205"/>
      <c r="R147" s="205"/>
      <c r="S147" s="205"/>
      <c r="T147" s="206"/>
      <c r="AT147" s="200" t="s">
        <v>165</v>
      </c>
      <c r="AU147" s="200" t="s">
        <v>82</v>
      </c>
      <c r="AV147" s="13" t="s">
        <v>161</v>
      </c>
      <c r="AW147" s="13" t="s">
        <v>33</v>
      </c>
      <c r="AX147" s="13" t="s">
        <v>80</v>
      </c>
      <c r="AY147" s="200" t="s">
        <v>154</v>
      </c>
    </row>
    <row r="148" s="1" customFormat="1" ht="16.5" customHeight="1">
      <c r="B148" s="175"/>
      <c r="C148" s="176" t="s">
        <v>222</v>
      </c>
      <c r="D148" s="176" t="s">
        <v>156</v>
      </c>
      <c r="E148" s="177" t="s">
        <v>2729</v>
      </c>
      <c r="F148" s="178" t="s">
        <v>2730</v>
      </c>
      <c r="G148" s="179" t="s">
        <v>241</v>
      </c>
      <c r="H148" s="180">
        <v>18</v>
      </c>
      <c r="I148" s="181"/>
      <c r="J148" s="182">
        <f>ROUND(I148*H148,2)</f>
        <v>0</v>
      </c>
      <c r="K148" s="178" t="s">
        <v>3</v>
      </c>
      <c r="L148" s="37"/>
      <c r="M148" s="183" t="s">
        <v>3</v>
      </c>
      <c r="N148" s="184" t="s">
        <v>43</v>
      </c>
      <c r="O148" s="67"/>
      <c r="P148" s="185">
        <f>O148*H148</f>
        <v>0</v>
      </c>
      <c r="Q148" s="185">
        <v>0.0016000000000000001</v>
      </c>
      <c r="R148" s="185">
        <f>Q148*H148</f>
        <v>0.028800000000000003</v>
      </c>
      <c r="S148" s="185">
        <v>0</v>
      </c>
      <c r="T148" s="186">
        <f>S148*H148</f>
        <v>0</v>
      </c>
      <c r="AR148" s="19" t="s">
        <v>161</v>
      </c>
      <c r="AT148" s="19" t="s">
        <v>156</v>
      </c>
      <c r="AU148" s="19" t="s">
        <v>82</v>
      </c>
      <c r="AY148" s="19" t="s">
        <v>154</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161</v>
      </c>
      <c r="BM148" s="19" t="s">
        <v>2731</v>
      </c>
    </row>
    <row r="149" s="1" customFormat="1">
      <c r="B149" s="37"/>
      <c r="D149" s="188" t="s">
        <v>163</v>
      </c>
      <c r="F149" s="189" t="s">
        <v>2732</v>
      </c>
      <c r="I149" s="121"/>
      <c r="L149" s="37"/>
      <c r="M149" s="190"/>
      <c r="N149" s="67"/>
      <c r="O149" s="67"/>
      <c r="P149" s="67"/>
      <c r="Q149" s="67"/>
      <c r="R149" s="67"/>
      <c r="S149" s="67"/>
      <c r="T149" s="68"/>
      <c r="AT149" s="19" t="s">
        <v>163</v>
      </c>
      <c r="AU149" s="19" t="s">
        <v>82</v>
      </c>
    </row>
    <row r="150" s="12" customFormat="1">
      <c r="B150" s="191"/>
      <c r="D150" s="188" t="s">
        <v>165</v>
      </c>
      <c r="E150" s="198" t="s">
        <v>3</v>
      </c>
      <c r="F150" s="192" t="s">
        <v>2733</v>
      </c>
      <c r="H150" s="193">
        <v>18</v>
      </c>
      <c r="I150" s="194"/>
      <c r="L150" s="191"/>
      <c r="M150" s="195"/>
      <c r="N150" s="196"/>
      <c r="O150" s="196"/>
      <c r="P150" s="196"/>
      <c r="Q150" s="196"/>
      <c r="R150" s="196"/>
      <c r="S150" s="196"/>
      <c r="T150" s="197"/>
      <c r="AT150" s="198" t="s">
        <v>165</v>
      </c>
      <c r="AU150" s="198" t="s">
        <v>82</v>
      </c>
      <c r="AV150" s="12" t="s">
        <v>82</v>
      </c>
      <c r="AW150" s="12" t="s">
        <v>33</v>
      </c>
      <c r="AX150" s="12" t="s">
        <v>80</v>
      </c>
      <c r="AY150" s="198" t="s">
        <v>154</v>
      </c>
    </row>
    <row r="151" s="11" customFormat="1" ht="22.8" customHeight="1">
      <c r="B151" s="162"/>
      <c r="D151" s="163" t="s">
        <v>71</v>
      </c>
      <c r="E151" s="173" t="s">
        <v>193</v>
      </c>
      <c r="F151" s="173" t="s">
        <v>968</v>
      </c>
      <c r="I151" s="165"/>
      <c r="J151" s="174">
        <f>BK151</f>
        <v>0</v>
      </c>
      <c r="L151" s="162"/>
      <c r="M151" s="167"/>
      <c r="N151" s="168"/>
      <c r="O151" s="168"/>
      <c r="P151" s="169">
        <f>SUM(P152:P154)</f>
        <v>0</v>
      </c>
      <c r="Q151" s="168"/>
      <c r="R151" s="169">
        <f>SUM(R152:R154)</f>
        <v>0.0071808000000000002</v>
      </c>
      <c r="S151" s="168"/>
      <c r="T151" s="170">
        <f>SUM(T152:T154)</f>
        <v>0.065280000000000005</v>
      </c>
      <c r="AR151" s="163" t="s">
        <v>80</v>
      </c>
      <c r="AT151" s="171" t="s">
        <v>71</v>
      </c>
      <c r="AU151" s="171" t="s">
        <v>80</v>
      </c>
      <c r="AY151" s="163" t="s">
        <v>154</v>
      </c>
      <c r="BK151" s="172">
        <f>SUM(BK152:BK154)</f>
        <v>0</v>
      </c>
    </row>
    <row r="152" s="1" customFormat="1" ht="16.5" customHeight="1">
      <c r="B152" s="175"/>
      <c r="C152" s="176" t="s">
        <v>227</v>
      </c>
      <c r="D152" s="176" t="s">
        <v>156</v>
      </c>
      <c r="E152" s="177" t="s">
        <v>2734</v>
      </c>
      <c r="F152" s="178" t="s">
        <v>2735</v>
      </c>
      <c r="G152" s="179" t="s">
        <v>206</v>
      </c>
      <c r="H152" s="180">
        <v>32.640000000000001</v>
      </c>
      <c r="I152" s="181"/>
      <c r="J152" s="182">
        <f>ROUND(I152*H152,2)</f>
        <v>0</v>
      </c>
      <c r="K152" s="178" t="s">
        <v>3</v>
      </c>
      <c r="L152" s="37"/>
      <c r="M152" s="183" t="s">
        <v>3</v>
      </c>
      <c r="N152" s="184" t="s">
        <v>43</v>
      </c>
      <c r="O152" s="67"/>
      <c r="P152" s="185">
        <f>O152*H152</f>
        <v>0</v>
      </c>
      <c r="Q152" s="185">
        <v>0.00022000000000000001</v>
      </c>
      <c r="R152" s="185">
        <f>Q152*H152</f>
        <v>0.0071808000000000002</v>
      </c>
      <c r="S152" s="185">
        <v>0.002</v>
      </c>
      <c r="T152" s="186">
        <f>S152*H152</f>
        <v>0.065280000000000005</v>
      </c>
      <c r="AR152" s="19" t="s">
        <v>161</v>
      </c>
      <c r="AT152" s="19" t="s">
        <v>156</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161</v>
      </c>
      <c r="BM152" s="19" t="s">
        <v>2736</v>
      </c>
    </row>
    <row r="153" s="1" customFormat="1">
      <c r="B153" s="37"/>
      <c r="D153" s="188" t="s">
        <v>163</v>
      </c>
      <c r="F153" s="189" t="s">
        <v>2737</v>
      </c>
      <c r="I153" s="121"/>
      <c r="L153" s="37"/>
      <c r="M153" s="190"/>
      <c r="N153" s="67"/>
      <c r="O153" s="67"/>
      <c r="P153" s="67"/>
      <c r="Q153" s="67"/>
      <c r="R153" s="67"/>
      <c r="S153" s="67"/>
      <c r="T153" s="68"/>
      <c r="AT153" s="19" t="s">
        <v>163</v>
      </c>
      <c r="AU153" s="19" t="s">
        <v>82</v>
      </c>
    </row>
    <row r="154" s="12" customFormat="1">
      <c r="B154" s="191"/>
      <c r="D154" s="188" t="s">
        <v>165</v>
      </c>
      <c r="E154" s="198" t="s">
        <v>3</v>
      </c>
      <c r="F154" s="192" t="s">
        <v>2738</v>
      </c>
      <c r="H154" s="193">
        <v>32.640000000000001</v>
      </c>
      <c r="I154" s="194"/>
      <c r="L154" s="191"/>
      <c r="M154" s="195"/>
      <c r="N154" s="196"/>
      <c r="O154" s="196"/>
      <c r="P154" s="196"/>
      <c r="Q154" s="196"/>
      <c r="R154" s="196"/>
      <c r="S154" s="196"/>
      <c r="T154" s="197"/>
      <c r="AT154" s="198" t="s">
        <v>165</v>
      </c>
      <c r="AU154" s="198" t="s">
        <v>82</v>
      </c>
      <c r="AV154" s="12" t="s">
        <v>82</v>
      </c>
      <c r="AW154" s="12" t="s">
        <v>33</v>
      </c>
      <c r="AX154" s="12" t="s">
        <v>80</v>
      </c>
      <c r="AY154" s="198" t="s">
        <v>154</v>
      </c>
    </row>
    <row r="155" s="11" customFormat="1" ht="22.8" customHeight="1">
      <c r="B155" s="162"/>
      <c r="D155" s="163" t="s">
        <v>71</v>
      </c>
      <c r="E155" s="173" t="s">
        <v>203</v>
      </c>
      <c r="F155" s="173" t="s">
        <v>339</v>
      </c>
      <c r="I155" s="165"/>
      <c r="J155" s="174">
        <f>BK155</f>
        <v>0</v>
      </c>
      <c r="L155" s="162"/>
      <c r="M155" s="167"/>
      <c r="N155" s="168"/>
      <c r="O155" s="168"/>
      <c r="P155" s="169">
        <f>SUM(P156:P168)</f>
        <v>0</v>
      </c>
      <c r="Q155" s="168"/>
      <c r="R155" s="169">
        <f>SUM(R156:R168)</f>
        <v>1.2400200000000001</v>
      </c>
      <c r="S155" s="168"/>
      <c r="T155" s="170">
        <f>SUM(T156:T168)</f>
        <v>5.7252799999999997</v>
      </c>
      <c r="AR155" s="163" t="s">
        <v>80</v>
      </c>
      <c r="AT155" s="171" t="s">
        <v>71</v>
      </c>
      <c r="AU155" s="171" t="s">
        <v>80</v>
      </c>
      <c r="AY155" s="163" t="s">
        <v>154</v>
      </c>
      <c r="BK155" s="172">
        <f>SUM(BK156:BK168)</f>
        <v>0</v>
      </c>
    </row>
    <row r="156" s="1" customFormat="1" ht="16.5" customHeight="1">
      <c r="B156" s="175"/>
      <c r="C156" s="176" t="s">
        <v>231</v>
      </c>
      <c r="D156" s="176" t="s">
        <v>156</v>
      </c>
      <c r="E156" s="177" t="s">
        <v>2739</v>
      </c>
      <c r="F156" s="178" t="s">
        <v>2740</v>
      </c>
      <c r="G156" s="179" t="s">
        <v>253</v>
      </c>
      <c r="H156" s="180">
        <v>8</v>
      </c>
      <c r="I156" s="181"/>
      <c r="J156" s="182">
        <f>ROUND(I156*H156,2)</f>
        <v>0</v>
      </c>
      <c r="K156" s="178" t="s">
        <v>160</v>
      </c>
      <c r="L156" s="37"/>
      <c r="M156" s="183" t="s">
        <v>3</v>
      </c>
      <c r="N156" s="184" t="s">
        <v>43</v>
      </c>
      <c r="O156" s="67"/>
      <c r="P156" s="185">
        <f>O156*H156</f>
        <v>0</v>
      </c>
      <c r="Q156" s="185">
        <v>0</v>
      </c>
      <c r="R156" s="185">
        <f>Q156*H156</f>
        <v>0</v>
      </c>
      <c r="S156" s="185">
        <v>0.155</v>
      </c>
      <c r="T156" s="186">
        <f>S156*H156</f>
        <v>1.24</v>
      </c>
      <c r="AR156" s="19" t="s">
        <v>161</v>
      </c>
      <c r="AT156" s="19" t="s">
        <v>156</v>
      </c>
      <c r="AU156" s="19" t="s">
        <v>82</v>
      </c>
      <c r="AY156" s="19" t="s">
        <v>154</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161</v>
      </c>
      <c r="BM156" s="19" t="s">
        <v>2741</v>
      </c>
    </row>
    <row r="157" s="1" customFormat="1">
      <c r="B157" s="37"/>
      <c r="D157" s="188" t="s">
        <v>163</v>
      </c>
      <c r="F157" s="189" t="s">
        <v>2742</v>
      </c>
      <c r="I157" s="121"/>
      <c r="L157" s="37"/>
      <c r="M157" s="190"/>
      <c r="N157" s="67"/>
      <c r="O157" s="67"/>
      <c r="P157" s="67"/>
      <c r="Q157" s="67"/>
      <c r="R157" s="67"/>
      <c r="S157" s="67"/>
      <c r="T157" s="68"/>
      <c r="AT157" s="19" t="s">
        <v>163</v>
      </c>
      <c r="AU157" s="19" t="s">
        <v>82</v>
      </c>
    </row>
    <row r="158" s="12" customFormat="1">
      <c r="B158" s="191"/>
      <c r="D158" s="188" t="s">
        <v>165</v>
      </c>
      <c r="E158" s="198" t="s">
        <v>3</v>
      </c>
      <c r="F158" s="192" t="s">
        <v>2743</v>
      </c>
      <c r="H158" s="193">
        <v>8</v>
      </c>
      <c r="I158" s="194"/>
      <c r="L158" s="191"/>
      <c r="M158" s="195"/>
      <c r="N158" s="196"/>
      <c r="O158" s="196"/>
      <c r="P158" s="196"/>
      <c r="Q158" s="196"/>
      <c r="R158" s="196"/>
      <c r="S158" s="196"/>
      <c r="T158" s="197"/>
      <c r="AT158" s="198" t="s">
        <v>165</v>
      </c>
      <c r="AU158" s="198" t="s">
        <v>82</v>
      </c>
      <c r="AV158" s="12" t="s">
        <v>82</v>
      </c>
      <c r="AW158" s="12" t="s">
        <v>33</v>
      </c>
      <c r="AX158" s="12" t="s">
        <v>80</v>
      </c>
      <c r="AY158" s="198" t="s">
        <v>154</v>
      </c>
    </row>
    <row r="159" s="1" customFormat="1" ht="16.5" customHeight="1">
      <c r="B159" s="175"/>
      <c r="C159" s="176" t="s">
        <v>238</v>
      </c>
      <c r="D159" s="176" t="s">
        <v>156</v>
      </c>
      <c r="E159" s="177" t="s">
        <v>2744</v>
      </c>
      <c r="F159" s="178" t="s">
        <v>2745</v>
      </c>
      <c r="G159" s="179" t="s">
        <v>253</v>
      </c>
      <c r="H159" s="180">
        <v>9.5999999999999996</v>
      </c>
      <c r="I159" s="181"/>
      <c r="J159" s="182">
        <f>ROUND(I159*H159,2)</f>
        <v>0</v>
      </c>
      <c r="K159" s="178" t="s">
        <v>160</v>
      </c>
      <c r="L159" s="37"/>
      <c r="M159" s="183" t="s">
        <v>3</v>
      </c>
      <c r="N159" s="184" t="s">
        <v>43</v>
      </c>
      <c r="O159" s="67"/>
      <c r="P159" s="185">
        <f>O159*H159</f>
        <v>0</v>
      </c>
      <c r="Q159" s="185">
        <v>0</v>
      </c>
      <c r="R159" s="185">
        <f>Q159*H159</f>
        <v>0</v>
      </c>
      <c r="S159" s="185">
        <v>0.17699999999999999</v>
      </c>
      <c r="T159" s="186">
        <f>S159*H159</f>
        <v>1.6991999999999998</v>
      </c>
      <c r="AR159" s="19" t="s">
        <v>161</v>
      </c>
      <c r="AT159" s="19" t="s">
        <v>156</v>
      </c>
      <c r="AU159" s="19" t="s">
        <v>82</v>
      </c>
      <c r="AY159" s="19" t="s">
        <v>154</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161</v>
      </c>
      <c r="BM159" s="19" t="s">
        <v>2746</v>
      </c>
    </row>
    <row r="160" s="1" customFormat="1">
      <c r="B160" s="37"/>
      <c r="D160" s="188" t="s">
        <v>163</v>
      </c>
      <c r="F160" s="189" t="s">
        <v>2747</v>
      </c>
      <c r="I160" s="121"/>
      <c r="L160" s="37"/>
      <c r="M160" s="190"/>
      <c r="N160" s="67"/>
      <c r="O160" s="67"/>
      <c r="P160" s="67"/>
      <c r="Q160" s="67"/>
      <c r="R160" s="67"/>
      <c r="S160" s="67"/>
      <c r="T160" s="68"/>
      <c r="AT160" s="19" t="s">
        <v>163</v>
      </c>
      <c r="AU160" s="19" t="s">
        <v>82</v>
      </c>
    </row>
    <row r="161" s="12" customFormat="1">
      <c r="B161" s="191"/>
      <c r="D161" s="188" t="s">
        <v>165</v>
      </c>
      <c r="E161" s="198" t="s">
        <v>3</v>
      </c>
      <c r="F161" s="192" t="s">
        <v>2748</v>
      </c>
      <c r="H161" s="193">
        <v>9.5999999999999996</v>
      </c>
      <c r="I161" s="194"/>
      <c r="L161" s="191"/>
      <c r="M161" s="195"/>
      <c r="N161" s="196"/>
      <c r="O161" s="196"/>
      <c r="P161" s="196"/>
      <c r="Q161" s="196"/>
      <c r="R161" s="196"/>
      <c r="S161" s="196"/>
      <c r="T161" s="197"/>
      <c r="AT161" s="198" t="s">
        <v>165</v>
      </c>
      <c r="AU161" s="198" t="s">
        <v>82</v>
      </c>
      <c r="AV161" s="12" t="s">
        <v>82</v>
      </c>
      <c r="AW161" s="12" t="s">
        <v>33</v>
      </c>
      <c r="AX161" s="12" t="s">
        <v>80</v>
      </c>
      <c r="AY161" s="198" t="s">
        <v>154</v>
      </c>
    </row>
    <row r="162" s="1" customFormat="1" ht="16.5" customHeight="1">
      <c r="B162" s="175"/>
      <c r="C162" s="176" t="s">
        <v>9</v>
      </c>
      <c r="D162" s="176" t="s">
        <v>156</v>
      </c>
      <c r="E162" s="177" t="s">
        <v>2749</v>
      </c>
      <c r="F162" s="178" t="s">
        <v>2750</v>
      </c>
      <c r="G162" s="179" t="s">
        <v>123</v>
      </c>
      <c r="H162" s="180">
        <v>1.583</v>
      </c>
      <c r="I162" s="181"/>
      <c r="J162" s="182">
        <f>ROUND(I162*H162,2)</f>
        <v>0</v>
      </c>
      <c r="K162" s="178" t="s">
        <v>160</v>
      </c>
      <c r="L162" s="37"/>
      <c r="M162" s="183" t="s">
        <v>3</v>
      </c>
      <c r="N162" s="184" t="s">
        <v>43</v>
      </c>
      <c r="O162" s="67"/>
      <c r="P162" s="185">
        <f>O162*H162</f>
        <v>0</v>
      </c>
      <c r="Q162" s="185">
        <v>0</v>
      </c>
      <c r="R162" s="185">
        <f>Q162*H162</f>
        <v>0</v>
      </c>
      <c r="S162" s="185">
        <v>1.76</v>
      </c>
      <c r="T162" s="186">
        <f>S162*H162</f>
        <v>2.7860800000000001</v>
      </c>
      <c r="AR162" s="19" t="s">
        <v>161</v>
      </c>
      <c r="AT162" s="19" t="s">
        <v>156</v>
      </c>
      <c r="AU162" s="19" t="s">
        <v>82</v>
      </c>
      <c r="AY162" s="19" t="s">
        <v>154</v>
      </c>
      <c r="BE162" s="187">
        <f>IF(N162="základní",J162,0)</f>
        <v>0</v>
      </c>
      <c r="BF162" s="187">
        <f>IF(N162="snížená",J162,0)</f>
        <v>0</v>
      </c>
      <c r="BG162" s="187">
        <f>IF(N162="zákl. přenesená",J162,0)</f>
        <v>0</v>
      </c>
      <c r="BH162" s="187">
        <f>IF(N162="sníž. přenesená",J162,0)</f>
        <v>0</v>
      </c>
      <c r="BI162" s="187">
        <f>IF(N162="nulová",J162,0)</f>
        <v>0</v>
      </c>
      <c r="BJ162" s="19" t="s">
        <v>80</v>
      </c>
      <c r="BK162" s="187">
        <f>ROUND(I162*H162,2)</f>
        <v>0</v>
      </c>
      <c r="BL162" s="19" t="s">
        <v>161</v>
      </c>
      <c r="BM162" s="19" t="s">
        <v>2751</v>
      </c>
    </row>
    <row r="163" s="1" customFormat="1">
      <c r="B163" s="37"/>
      <c r="D163" s="188" t="s">
        <v>163</v>
      </c>
      <c r="F163" s="189" t="s">
        <v>2752</v>
      </c>
      <c r="I163" s="121"/>
      <c r="L163" s="37"/>
      <c r="M163" s="190"/>
      <c r="N163" s="67"/>
      <c r="O163" s="67"/>
      <c r="P163" s="67"/>
      <c r="Q163" s="67"/>
      <c r="R163" s="67"/>
      <c r="S163" s="67"/>
      <c r="T163" s="68"/>
      <c r="AT163" s="19" t="s">
        <v>163</v>
      </c>
      <c r="AU163" s="19" t="s">
        <v>82</v>
      </c>
    </row>
    <row r="164" s="12" customFormat="1">
      <c r="B164" s="191"/>
      <c r="D164" s="188" t="s">
        <v>165</v>
      </c>
      <c r="E164" s="198" t="s">
        <v>3</v>
      </c>
      <c r="F164" s="192" t="s">
        <v>2753</v>
      </c>
      <c r="H164" s="193">
        <v>1.583</v>
      </c>
      <c r="I164" s="194"/>
      <c r="L164" s="191"/>
      <c r="M164" s="195"/>
      <c r="N164" s="196"/>
      <c r="O164" s="196"/>
      <c r="P164" s="196"/>
      <c r="Q164" s="196"/>
      <c r="R164" s="196"/>
      <c r="S164" s="196"/>
      <c r="T164" s="197"/>
      <c r="AT164" s="198" t="s">
        <v>165</v>
      </c>
      <c r="AU164" s="198" t="s">
        <v>82</v>
      </c>
      <c r="AV164" s="12" t="s">
        <v>82</v>
      </c>
      <c r="AW164" s="12" t="s">
        <v>33</v>
      </c>
      <c r="AX164" s="12" t="s">
        <v>80</v>
      </c>
      <c r="AY164" s="198" t="s">
        <v>154</v>
      </c>
    </row>
    <row r="165" s="1" customFormat="1" ht="16.5" customHeight="1">
      <c r="B165" s="175"/>
      <c r="C165" s="176" t="s">
        <v>250</v>
      </c>
      <c r="D165" s="176" t="s">
        <v>156</v>
      </c>
      <c r="E165" s="177" t="s">
        <v>846</v>
      </c>
      <c r="F165" s="178" t="s">
        <v>847</v>
      </c>
      <c r="G165" s="179" t="s">
        <v>241</v>
      </c>
      <c r="H165" s="180">
        <v>3</v>
      </c>
      <c r="I165" s="181"/>
      <c r="J165" s="182">
        <f>ROUND(I165*H165,2)</f>
        <v>0</v>
      </c>
      <c r="K165" s="178" t="s">
        <v>160</v>
      </c>
      <c r="L165" s="37"/>
      <c r="M165" s="183" t="s">
        <v>3</v>
      </c>
      <c r="N165" s="184" t="s">
        <v>43</v>
      </c>
      <c r="O165" s="67"/>
      <c r="P165" s="185">
        <f>O165*H165</f>
        <v>0</v>
      </c>
      <c r="Q165" s="185">
        <v>0.21734000000000001</v>
      </c>
      <c r="R165" s="185">
        <f>Q165*H165</f>
        <v>0.65202000000000004</v>
      </c>
      <c r="S165" s="185">
        <v>0</v>
      </c>
      <c r="T165" s="186">
        <f>S165*H165</f>
        <v>0</v>
      </c>
      <c r="AR165" s="19" t="s">
        <v>161</v>
      </c>
      <c r="AT165" s="19" t="s">
        <v>156</v>
      </c>
      <c r="AU165" s="19" t="s">
        <v>82</v>
      </c>
      <c r="AY165" s="19" t="s">
        <v>154</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161</v>
      </c>
      <c r="BM165" s="19" t="s">
        <v>2754</v>
      </c>
    </row>
    <row r="166" s="1" customFormat="1">
      <c r="B166" s="37"/>
      <c r="D166" s="188" t="s">
        <v>163</v>
      </c>
      <c r="F166" s="189" t="s">
        <v>849</v>
      </c>
      <c r="I166" s="121"/>
      <c r="L166" s="37"/>
      <c r="M166" s="190"/>
      <c r="N166" s="67"/>
      <c r="O166" s="67"/>
      <c r="P166" s="67"/>
      <c r="Q166" s="67"/>
      <c r="R166" s="67"/>
      <c r="S166" s="67"/>
      <c r="T166" s="68"/>
      <c r="AT166" s="19" t="s">
        <v>163</v>
      </c>
      <c r="AU166" s="19" t="s">
        <v>82</v>
      </c>
    </row>
    <row r="167" s="12" customFormat="1">
      <c r="B167" s="191"/>
      <c r="D167" s="188" t="s">
        <v>165</v>
      </c>
      <c r="E167" s="198" t="s">
        <v>3</v>
      </c>
      <c r="F167" s="192" t="s">
        <v>2755</v>
      </c>
      <c r="H167" s="193">
        <v>3</v>
      </c>
      <c r="I167" s="194"/>
      <c r="L167" s="191"/>
      <c r="M167" s="195"/>
      <c r="N167" s="196"/>
      <c r="O167" s="196"/>
      <c r="P167" s="196"/>
      <c r="Q167" s="196"/>
      <c r="R167" s="196"/>
      <c r="S167" s="196"/>
      <c r="T167" s="197"/>
      <c r="AT167" s="198" t="s">
        <v>165</v>
      </c>
      <c r="AU167" s="198" t="s">
        <v>82</v>
      </c>
      <c r="AV167" s="12" t="s">
        <v>82</v>
      </c>
      <c r="AW167" s="12" t="s">
        <v>33</v>
      </c>
      <c r="AX167" s="12" t="s">
        <v>80</v>
      </c>
      <c r="AY167" s="198" t="s">
        <v>154</v>
      </c>
    </row>
    <row r="168" s="1" customFormat="1" ht="16.5" customHeight="1">
      <c r="B168" s="175"/>
      <c r="C168" s="207" t="s">
        <v>256</v>
      </c>
      <c r="D168" s="207" t="s">
        <v>232</v>
      </c>
      <c r="E168" s="208" t="s">
        <v>2756</v>
      </c>
      <c r="F168" s="209" t="s">
        <v>2757</v>
      </c>
      <c r="G168" s="210" t="s">
        <v>241</v>
      </c>
      <c r="H168" s="211">
        <v>3</v>
      </c>
      <c r="I168" s="212"/>
      <c r="J168" s="213">
        <f>ROUND(I168*H168,2)</f>
        <v>0</v>
      </c>
      <c r="K168" s="209" t="s">
        <v>160</v>
      </c>
      <c r="L168" s="214"/>
      <c r="M168" s="215" t="s">
        <v>3</v>
      </c>
      <c r="N168" s="216" t="s">
        <v>43</v>
      </c>
      <c r="O168" s="67"/>
      <c r="P168" s="185">
        <f>O168*H168</f>
        <v>0</v>
      </c>
      <c r="Q168" s="185">
        <v>0.19600000000000001</v>
      </c>
      <c r="R168" s="185">
        <f>Q168*H168</f>
        <v>0.58800000000000008</v>
      </c>
      <c r="S168" s="185">
        <v>0</v>
      </c>
      <c r="T168" s="186">
        <f>S168*H168</f>
        <v>0</v>
      </c>
      <c r="AR168" s="19" t="s">
        <v>203</v>
      </c>
      <c r="AT168" s="19" t="s">
        <v>232</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2758</v>
      </c>
    </row>
    <row r="169" s="11" customFormat="1" ht="22.8" customHeight="1">
      <c r="B169" s="162"/>
      <c r="D169" s="163" t="s">
        <v>71</v>
      </c>
      <c r="E169" s="173" t="s">
        <v>213</v>
      </c>
      <c r="F169" s="173" t="s">
        <v>978</v>
      </c>
      <c r="I169" s="165"/>
      <c r="J169" s="174">
        <f>BK169</f>
        <v>0</v>
      </c>
      <c r="L169" s="162"/>
      <c r="M169" s="167"/>
      <c r="N169" s="168"/>
      <c r="O169" s="168"/>
      <c r="P169" s="169">
        <f>SUM(P170:P259)</f>
        <v>0</v>
      </c>
      <c r="Q169" s="168"/>
      <c r="R169" s="169">
        <f>SUM(R170:R259)</f>
        <v>111.54624870000001</v>
      </c>
      <c r="S169" s="168"/>
      <c r="T169" s="170">
        <f>SUM(T170:T259)</f>
        <v>57.23462</v>
      </c>
      <c r="AR169" s="163" t="s">
        <v>80</v>
      </c>
      <c r="AT169" s="171" t="s">
        <v>71</v>
      </c>
      <c r="AU169" s="171" t="s">
        <v>80</v>
      </c>
      <c r="AY169" s="163" t="s">
        <v>154</v>
      </c>
      <c r="BK169" s="172">
        <f>SUM(BK170:BK259)</f>
        <v>0</v>
      </c>
    </row>
    <row r="170" s="1" customFormat="1" ht="22.5" customHeight="1">
      <c r="B170" s="175"/>
      <c r="C170" s="176" t="s">
        <v>262</v>
      </c>
      <c r="D170" s="176" t="s">
        <v>156</v>
      </c>
      <c r="E170" s="177" t="s">
        <v>992</v>
      </c>
      <c r="F170" s="178" t="s">
        <v>993</v>
      </c>
      <c r="G170" s="179" t="s">
        <v>123</v>
      </c>
      <c r="H170" s="180">
        <v>110.78400000000001</v>
      </c>
      <c r="I170" s="181"/>
      <c r="J170" s="182">
        <f>ROUND(I170*H170,2)</f>
        <v>0</v>
      </c>
      <c r="K170" s="178" t="s">
        <v>3</v>
      </c>
      <c r="L170" s="37"/>
      <c r="M170" s="183" t="s">
        <v>3</v>
      </c>
      <c r="N170" s="184" t="s">
        <v>43</v>
      </c>
      <c r="O170" s="67"/>
      <c r="P170" s="185">
        <f>O170*H170</f>
        <v>0</v>
      </c>
      <c r="Q170" s="185">
        <v>0</v>
      </c>
      <c r="R170" s="185">
        <f>Q170*H170</f>
        <v>0</v>
      </c>
      <c r="S170" s="185">
        <v>0</v>
      </c>
      <c r="T170" s="186">
        <f>S170*H170</f>
        <v>0</v>
      </c>
      <c r="AR170" s="19" t="s">
        <v>161</v>
      </c>
      <c r="AT170" s="19" t="s">
        <v>156</v>
      </c>
      <c r="AU170" s="19" t="s">
        <v>82</v>
      </c>
      <c r="AY170" s="19" t="s">
        <v>154</v>
      </c>
      <c r="BE170" s="187">
        <f>IF(N170="základní",J170,0)</f>
        <v>0</v>
      </c>
      <c r="BF170" s="187">
        <f>IF(N170="snížená",J170,0)</f>
        <v>0</v>
      </c>
      <c r="BG170" s="187">
        <f>IF(N170="zákl. přenesená",J170,0)</f>
        <v>0</v>
      </c>
      <c r="BH170" s="187">
        <f>IF(N170="sníž. přenesená",J170,0)</f>
        <v>0</v>
      </c>
      <c r="BI170" s="187">
        <f>IF(N170="nulová",J170,0)</f>
        <v>0</v>
      </c>
      <c r="BJ170" s="19" t="s">
        <v>80</v>
      </c>
      <c r="BK170" s="187">
        <f>ROUND(I170*H170,2)</f>
        <v>0</v>
      </c>
      <c r="BL170" s="19" t="s">
        <v>161</v>
      </c>
      <c r="BM170" s="19" t="s">
        <v>2759</v>
      </c>
    </row>
    <row r="171" s="1" customFormat="1">
      <c r="B171" s="37"/>
      <c r="D171" s="188" t="s">
        <v>163</v>
      </c>
      <c r="F171" s="189" t="s">
        <v>995</v>
      </c>
      <c r="I171" s="121"/>
      <c r="L171" s="37"/>
      <c r="M171" s="190"/>
      <c r="N171" s="67"/>
      <c r="O171" s="67"/>
      <c r="P171" s="67"/>
      <c r="Q171" s="67"/>
      <c r="R171" s="67"/>
      <c r="S171" s="67"/>
      <c r="T171" s="68"/>
      <c r="AT171" s="19" t="s">
        <v>163</v>
      </c>
      <c r="AU171" s="19" t="s">
        <v>82</v>
      </c>
    </row>
    <row r="172" s="12" customFormat="1">
      <c r="B172" s="191"/>
      <c r="D172" s="188" t="s">
        <v>165</v>
      </c>
      <c r="E172" s="198" t="s">
        <v>3</v>
      </c>
      <c r="F172" s="192" t="s">
        <v>2760</v>
      </c>
      <c r="H172" s="193">
        <v>84.864000000000004</v>
      </c>
      <c r="I172" s="194"/>
      <c r="L172" s="191"/>
      <c r="M172" s="195"/>
      <c r="N172" s="196"/>
      <c r="O172" s="196"/>
      <c r="P172" s="196"/>
      <c r="Q172" s="196"/>
      <c r="R172" s="196"/>
      <c r="S172" s="196"/>
      <c r="T172" s="197"/>
      <c r="AT172" s="198" t="s">
        <v>165</v>
      </c>
      <c r="AU172" s="198" t="s">
        <v>82</v>
      </c>
      <c r="AV172" s="12" t="s">
        <v>82</v>
      </c>
      <c r="AW172" s="12" t="s">
        <v>33</v>
      </c>
      <c r="AX172" s="12" t="s">
        <v>72</v>
      </c>
      <c r="AY172" s="198" t="s">
        <v>154</v>
      </c>
    </row>
    <row r="173" s="12" customFormat="1">
      <c r="B173" s="191"/>
      <c r="D173" s="188" t="s">
        <v>165</v>
      </c>
      <c r="E173" s="198" t="s">
        <v>3</v>
      </c>
      <c r="F173" s="192" t="s">
        <v>2761</v>
      </c>
      <c r="H173" s="193">
        <v>25.920000000000002</v>
      </c>
      <c r="I173" s="194"/>
      <c r="L173" s="191"/>
      <c r="M173" s="195"/>
      <c r="N173" s="196"/>
      <c r="O173" s="196"/>
      <c r="P173" s="196"/>
      <c r="Q173" s="196"/>
      <c r="R173" s="196"/>
      <c r="S173" s="196"/>
      <c r="T173" s="197"/>
      <c r="AT173" s="198" t="s">
        <v>165</v>
      </c>
      <c r="AU173" s="198" t="s">
        <v>82</v>
      </c>
      <c r="AV173" s="12" t="s">
        <v>82</v>
      </c>
      <c r="AW173" s="12" t="s">
        <v>33</v>
      </c>
      <c r="AX173" s="12" t="s">
        <v>72</v>
      </c>
      <c r="AY173" s="198" t="s">
        <v>154</v>
      </c>
    </row>
    <row r="174" s="13" customFormat="1">
      <c r="B174" s="199"/>
      <c r="D174" s="188" t="s">
        <v>165</v>
      </c>
      <c r="E174" s="200" t="s">
        <v>3</v>
      </c>
      <c r="F174" s="201" t="s">
        <v>179</v>
      </c>
      <c r="H174" s="202">
        <v>110.78400000000001</v>
      </c>
      <c r="I174" s="203"/>
      <c r="L174" s="199"/>
      <c r="M174" s="204"/>
      <c r="N174" s="205"/>
      <c r="O174" s="205"/>
      <c r="P174" s="205"/>
      <c r="Q174" s="205"/>
      <c r="R174" s="205"/>
      <c r="S174" s="205"/>
      <c r="T174" s="206"/>
      <c r="AT174" s="200" t="s">
        <v>165</v>
      </c>
      <c r="AU174" s="200" t="s">
        <v>82</v>
      </c>
      <c r="AV174" s="13" t="s">
        <v>161</v>
      </c>
      <c r="AW174" s="13" t="s">
        <v>33</v>
      </c>
      <c r="AX174" s="13" t="s">
        <v>80</v>
      </c>
      <c r="AY174" s="200" t="s">
        <v>154</v>
      </c>
    </row>
    <row r="175" s="14" customFormat="1">
      <c r="B175" s="217"/>
      <c r="D175" s="188" t="s">
        <v>165</v>
      </c>
      <c r="E175" s="218" t="s">
        <v>3</v>
      </c>
      <c r="F175" s="219" t="s">
        <v>998</v>
      </c>
      <c r="H175" s="218" t="s">
        <v>3</v>
      </c>
      <c r="I175" s="220"/>
      <c r="L175" s="217"/>
      <c r="M175" s="221"/>
      <c r="N175" s="222"/>
      <c r="O175" s="222"/>
      <c r="P175" s="222"/>
      <c r="Q175" s="222"/>
      <c r="R175" s="222"/>
      <c r="S175" s="222"/>
      <c r="T175" s="223"/>
      <c r="AT175" s="218" t="s">
        <v>165</v>
      </c>
      <c r="AU175" s="218" t="s">
        <v>82</v>
      </c>
      <c r="AV175" s="14" t="s">
        <v>80</v>
      </c>
      <c r="AW175" s="14" t="s">
        <v>33</v>
      </c>
      <c r="AX175" s="14" t="s">
        <v>72</v>
      </c>
      <c r="AY175" s="218" t="s">
        <v>154</v>
      </c>
    </row>
    <row r="176" s="1" customFormat="1" ht="16.5" customHeight="1">
      <c r="B176" s="175"/>
      <c r="C176" s="176" t="s">
        <v>269</v>
      </c>
      <c r="D176" s="176" t="s">
        <v>156</v>
      </c>
      <c r="E176" s="177" t="s">
        <v>999</v>
      </c>
      <c r="F176" s="178" t="s">
        <v>1000</v>
      </c>
      <c r="G176" s="179" t="s">
        <v>123</v>
      </c>
      <c r="H176" s="180">
        <v>110.78400000000001</v>
      </c>
      <c r="I176" s="181"/>
      <c r="J176" s="182">
        <f>ROUND(I176*H176,2)</f>
        <v>0</v>
      </c>
      <c r="K176" s="178" t="s">
        <v>3</v>
      </c>
      <c r="L176" s="37"/>
      <c r="M176" s="183" t="s">
        <v>3</v>
      </c>
      <c r="N176" s="184" t="s">
        <v>43</v>
      </c>
      <c r="O176" s="67"/>
      <c r="P176" s="185">
        <f>O176*H176</f>
        <v>0</v>
      </c>
      <c r="Q176" s="185">
        <v>0</v>
      </c>
      <c r="R176" s="185">
        <f>Q176*H176</f>
        <v>0</v>
      </c>
      <c r="S176" s="185">
        <v>0</v>
      </c>
      <c r="T176" s="186">
        <f>S176*H176</f>
        <v>0</v>
      </c>
      <c r="AR176" s="19" t="s">
        <v>161</v>
      </c>
      <c r="AT176" s="19" t="s">
        <v>156</v>
      </c>
      <c r="AU176" s="19" t="s">
        <v>82</v>
      </c>
      <c r="AY176" s="19" t="s">
        <v>154</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161</v>
      </c>
      <c r="BM176" s="19" t="s">
        <v>2762</v>
      </c>
    </row>
    <row r="177" s="1" customFormat="1">
      <c r="B177" s="37"/>
      <c r="D177" s="188" t="s">
        <v>163</v>
      </c>
      <c r="F177" s="189" t="s">
        <v>995</v>
      </c>
      <c r="I177" s="121"/>
      <c r="L177" s="37"/>
      <c r="M177" s="190"/>
      <c r="N177" s="67"/>
      <c r="O177" s="67"/>
      <c r="P177" s="67"/>
      <c r="Q177" s="67"/>
      <c r="R177" s="67"/>
      <c r="S177" s="67"/>
      <c r="T177" s="68"/>
      <c r="AT177" s="19" t="s">
        <v>163</v>
      </c>
      <c r="AU177" s="19" t="s">
        <v>82</v>
      </c>
    </row>
    <row r="178" s="1" customFormat="1" ht="16.5" customHeight="1">
      <c r="B178" s="175"/>
      <c r="C178" s="207" t="s">
        <v>273</v>
      </c>
      <c r="D178" s="207" t="s">
        <v>232</v>
      </c>
      <c r="E178" s="208" t="s">
        <v>1002</v>
      </c>
      <c r="F178" s="209" t="s">
        <v>1003</v>
      </c>
      <c r="G178" s="210" t="s">
        <v>123</v>
      </c>
      <c r="H178" s="211">
        <v>110.78400000000001</v>
      </c>
      <c r="I178" s="212"/>
      <c r="J178" s="213">
        <f>ROUND(I178*H178,2)</f>
        <v>0</v>
      </c>
      <c r="K178" s="209" t="s">
        <v>160</v>
      </c>
      <c r="L178" s="214"/>
      <c r="M178" s="215" t="s">
        <v>3</v>
      </c>
      <c r="N178" s="216" t="s">
        <v>43</v>
      </c>
      <c r="O178" s="67"/>
      <c r="P178" s="185">
        <f>O178*H178</f>
        <v>0</v>
      </c>
      <c r="Q178" s="185">
        <v>1</v>
      </c>
      <c r="R178" s="185">
        <f>Q178*H178</f>
        <v>110.78400000000001</v>
      </c>
      <c r="S178" s="185">
        <v>0</v>
      </c>
      <c r="T178" s="186">
        <f>S178*H178</f>
        <v>0</v>
      </c>
      <c r="AR178" s="19" t="s">
        <v>203</v>
      </c>
      <c r="AT178" s="19" t="s">
        <v>232</v>
      </c>
      <c r="AU178" s="19" t="s">
        <v>82</v>
      </c>
      <c r="AY178" s="19" t="s">
        <v>154</v>
      </c>
      <c r="BE178" s="187">
        <f>IF(N178="základní",J178,0)</f>
        <v>0</v>
      </c>
      <c r="BF178" s="187">
        <f>IF(N178="snížená",J178,0)</f>
        <v>0</v>
      </c>
      <c r="BG178" s="187">
        <f>IF(N178="zákl. přenesená",J178,0)</f>
        <v>0</v>
      </c>
      <c r="BH178" s="187">
        <f>IF(N178="sníž. přenesená",J178,0)</f>
        <v>0</v>
      </c>
      <c r="BI178" s="187">
        <f>IF(N178="nulová",J178,0)</f>
        <v>0</v>
      </c>
      <c r="BJ178" s="19" t="s">
        <v>80</v>
      </c>
      <c r="BK178" s="187">
        <f>ROUND(I178*H178,2)</f>
        <v>0</v>
      </c>
      <c r="BL178" s="19" t="s">
        <v>161</v>
      </c>
      <c r="BM178" s="19" t="s">
        <v>2763</v>
      </c>
    </row>
    <row r="179" s="1" customFormat="1" ht="16.5" customHeight="1">
      <c r="B179" s="175"/>
      <c r="C179" s="176" t="s">
        <v>8</v>
      </c>
      <c r="D179" s="176" t="s">
        <v>156</v>
      </c>
      <c r="E179" s="177" t="s">
        <v>2764</v>
      </c>
      <c r="F179" s="178" t="s">
        <v>2765</v>
      </c>
      <c r="G179" s="179" t="s">
        <v>206</v>
      </c>
      <c r="H179" s="180">
        <v>34.619999999999997</v>
      </c>
      <c r="I179" s="181"/>
      <c r="J179" s="182">
        <f>ROUND(I179*H179,2)</f>
        <v>0</v>
      </c>
      <c r="K179" s="178" t="s">
        <v>160</v>
      </c>
      <c r="L179" s="37"/>
      <c r="M179" s="183" t="s">
        <v>3</v>
      </c>
      <c r="N179" s="184" t="s">
        <v>43</v>
      </c>
      <c r="O179" s="67"/>
      <c r="P179" s="185">
        <f>O179*H179</f>
        <v>0</v>
      </c>
      <c r="Q179" s="185">
        <v>0</v>
      </c>
      <c r="R179" s="185">
        <f>Q179*H179</f>
        <v>0</v>
      </c>
      <c r="S179" s="185">
        <v>0</v>
      </c>
      <c r="T179" s="186">
        <f>S179*H179</f>
        <v>0</v>
      </c>
      <c r="AR179" s="19" t="s">
        <v>161</v>
      </c>
      <c r="AT179" s="19" t="s">
        <v>156</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161</v>
      </c>
      <c r="BM179" s="19" t="s">
        <v>2766</v>
      </c>
    </row>
    <row r="180" s="1" customFormat="1">
      <c r="B180" s="37"/>
      <c r="D180" s="188" t="s">
        <v>163</v>
      </c>
      <c r="F180" s="189" t="s">
        <v>2767</v>
      </c>
      <c r="I180" s="121"/>
      <c r="L180" s="37"/>
      <c r="M180" s="190"/>
      <c r="N180" s="67"/>
      <c r="O180" s="67"/>
      <c r="P180" s="67"/>
      <c r="Q180" s="67"/>
      <c r="R180" s="67"/>
      <c r="S180" s="67"/>
      <c r="T180" s="68"/>
      <c r="AT180" s="19" t="s">
        <v>163</v>
      </c>
      <c r="AU180" s="19" t="s">
        <v>82</v>
      </c>
    </row>
    <row r="181" s="14" customFormat="1">
      <c r="B181" s="217"/>
      <c r="D181" s="188" t="s">
        <v>165</v>
      </c>
      <c r="E181" s="218" t="s">
        <v>3</v>
      </c>
      <c r="F181" s="219" t="s">
        <v>2768</v>
      </c>
      <c r="H181" s="218" t="s">
        <v>3</v>
      </c>
      <c r="I181" s="220"/>
      <c r="L181" s="217"/>
      <c r="M181" s="221"/>
      <c r="N181" s="222"/>
      <c r="O181" s="222"/>
      <c r="P181" s="222"/>
      <c r="Q181" s="222"/>
      <c r="R181" s="222"/>
      <c r="S181" s="222"/>
      <c r="T181" s="223"/>
      <c r="AT181" s="218" t="s">
        <v>165</v>
      </c>
      <c r="AU181" s="218" t="s">
        <v>82</v>
      </c>
      <c r="AV181" s="14" t="s">
        <v>80</v>
      </c>
      <c r="AW181" s="14" t="s">
        <v>33</v>
      </c>
      <c r="AX181" s="14" t="s">
        <v>72</v>
      </c>
      <c r="AY181" s="218" t="s">
        <v>154</v>
      </c>
    </row>
    <row r="182" s="12" customFormat="1">
      <c r="B182" s="191"/>
      <c r="D182" s="188" t="s">
        <v>165</v>
      </c>
      <c r="E182" s="198" t="s">
        <v>3</v>
      </c>
      <c r="F182" s="192" t="s">
        <v>2769</v>
      </c>
      <c r="H182" s="193">
        <v>26.52</v>
      </c>
      <c r="I182" s="194"/>
      <c r="L182" s="191"/>
      <c r="M182" s="195"/>
      <c r="N182" s="196"/>
      <c r="O182" s="196"/>
      <c r="P182" s="196"/>
      <c r="Q182" s="196"/>
      <c r="R182" s="196"/>
      <c r="S182" s="196"/>
      <c r="T182" s="197"/>
      <c r="AT182" s="198" t="s">
        <v>165</v>
      </c>
      <c r="AU182" s="198" t="s">
        <v>82</v>
      </c>
      <c r="AV182" s="12" t="s">
        <v>82</v>
      </c>
      <c r="AW182" s="12" t="s">
        <v>33</v>
      </c>
      <c r="AX182" s="12" t="s">
        <v>72</v>
      </c>
      <c r="AY182" s="198" t="s">
        <v>154</v>
      </c>
    </row>
    <row r="183" s="12" customFormat="1">
      <c r="B183" s="191"/>
      <c r="D183" s="188" t="s">
        <v>165</v>
      </c>
      <c r="E183" s="198" t="s">
        <v>3</v>
      </c>
      <c r="F183" s="192" t="s">
        <v>2770</v>
      </c>
      <c r="H183" s="193">
        <v>8.0999999999999996</v>
      </c>
      <c r="I183" s="194"/>
      <c r="L183" s="191"/>
      <c r="M183" s="195"/>
      <c r="N183" s="196"/>
      <c r="O183" s="196"/>
      <c r="P183" s="196"/>
      <c r="Q183" s="196"/>
      <c r="R183" s="196"/>
      <c r="S183" s="196"/>
      <c r="T183" s="197"/>
      <c r="AT183" s="198" t="s">
        <v>165</v>
      </c>
      <c r="AU183" s="198" t="s">
        <v>82</v>
      </c>
      <c r="AV183" s="12" t="s">
        <v>82</v>
      </c>
      <c r="AW183" s="12" t="s">
        <v>33</v>
      </c>
      <c r="AX183" s="12" t="s">
        <v>72</v>
      </c>
      <c r="AY183" s="198" t="s">
        <v>154</v>
      </c>
    </row>
    <row r="184" s="13" customFormat="1">
      <c r="B184" s="199"/>
      <c r="D184" s="188" t="s">
        <v>165</v>
      </c>
      <c r="E184" s="200" t="s">
        <v>3</v>
      </c>
      <c r="F184" s="201" t="s">
        <v>179</v>
      </c>
      <c r="H184" s="202">
        <v>34.619999999999997</v>
      </c>
      <c r="I184" s="203"/>
      <c r="L184" s="199"/>
      <c r="M184" s="204"/>
      <c r="N184" s="205"/>
      <c r="O184" s="205"/>
      <c r="P184" s="205"/>
      <c r="Q184" s="205"/>
      <c r="R184" s="205"/>
      <c r="S184" s="205"/>
      <c r="T184" s="206"/>
      <c r="AT184" s="200" t="s">
        <v>165</v>
      </c>
      <c r="AU184" s="200" t="s">
        <v>82</v>
      </c>
      <c r="AV184" s="13" t="s">
        <v>161</v>
      </c>
      <c r="AW184" s="13" t="s">
        <v>33</v>
      </c>
      <c r="AX184" s="13" t="s">
        <v>80</v>
      </c>
      <c r="AY184" s="200" t="s">
        <v>154</v>
      </c>
    </row>
    <row r="185" s="1" customFormat="1" ht="22.5" customHeight="1">
      <c r="B185" s="175"/>
      <c r="C185" s="176" t="s">
        <v>288</v>
      </c>
      <c r="D185" s="176" t="s">
        <v>156</v>
      </c>
      <c r="E185" s="177" t="s">
        <v>1005</v>
      </c>
      <c r="F185" s="178" t="s">
        <v>1006</v>
      </c>
      <c r="G185" s="179" t="s">
        <v>206</v>
      </c>
      <c r="H185" s="180">
        <v>143.36000000000001</v>
      </c>
      <c r="I185" s="181"/>
      <c r="J185" s="182">
        <f>ROUND(I185*H185,2)</f>
        <v>0</v>
      </c>
      <c r="K185" s="178" t="s">
        <v>160</v>
      </c>
      <c r="L185" s="37"/>
      <c r="M185" s="183" t="s">
        <v>3</v>
      </c>
      <c r="N185" s="184" t="s">
        <v>43</v>
      </c>
      <c r="O185" s="67"/>
      <c r="P185" s="185">
        <f>O185*H185</f>
        <v>0</v>
      </c>
      <c r="Q185" s="185">
        <v>0</v>
      </c>
      <c r="R185" s="185">
        <f>Q185*H185</f>
        <v>0</v>
      </c>
      <c r="S185" s="185">
        <v>0</v>
      </c>
      <c r="T185" s="186">
        <f>S185*H185</f>
        <v>0</v>
      </c>
      <c r="AR185" s="19" t="s">
        <v>161</v>
      </c>
      <c r="AT185" s="19" t="s">
        <v>156</v>
      </c>
      <c r="AU185" s="19" t="s">
        <v>82</v>
      </c>
      <c r="AY185" s="19" t="s">
        <v>154</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161</v>
      </c>
      <c r="BM185" s="19" t="s">
        <v>2771</v>
      </c>
    </row>
    <row r="186" s="1" customFormat="1">
      <c r="B186" s="37"/>
      <c r="D186" s="188" t="s">
        <v>163</v>
      </c>
      <c r="F186" s="189" t="s">
        <v>1008</v>
      </c>
      <c r="I186" s="121"/>
      <c r="L186" s="37"/>
      <c r="M186" s="190"/>
      <c r="N186" s="67"/>
      <c r="O186" s="67"/>
      <c r="P186" s="67"/>
      <c r="Q186" s="67"/>
      <c r="R186" s="67"/>
      <c r="S186" s="67"/>
      <c r="T186" s="68"/>
      <c r="AT186" s="19" t="s">
        <v>163</v>
      </c>
      <c r="AU186" s="19" t="s">
        <v>82</v>
      </c>
    </row>
    <row r="187" s="14" customFormat="1">
      <c r="B187" s="217"/>
      <c r="D187" s="188" t="s">
        <v>165</v>
      </c>
      <c r="E187" s="218" t="s">
        <v>3</v>
      </c>
      <c r="F187" s="219" t="s">
        <v>1161</v>
      </c>
      <c r="H187" s="218" t="s">
        <v>3</v>
      </c>
      <c r="I187" s="220"/>
      <c r="L187" s="217"/>
      <c r="M187" s="221"/>
      <c r="N187" s="222"/>
      <c r="O187" s="222"/>
      <c r="P187" s="222"/>
      <c r="Q187" s="222"/>
      <c r="R187" s="222"/>
      <c r="S187" s="222"/>
      <c r="T187" s="223"/>
      <c r="AT187" s="218" t="s">
        <v>165</v>
      </c>
      <c r="AU187" s="218" t="s">
        <v>82</v>
      </c>
      <c r="AV187" s="14" t="s">
        <v>80</v>
      </c>
      <c r="AW187" s="14" t="s">
        <v>33</v>
      </c>
      <c r="AX187" s="14" t="s">
        <v>72</v>
      </c>
      <c r="AY187" s="218" t="s">
        <v>154</v>
      </c>
    </row>
    <row r="188" s="12" customFormat="1">
      <c r="B188" s="191"/>
      <c r="D188" s="188" t="s">
        <v>165</v>
      </c>
      <c r="E188" s="198" t="s">
        <v>3</v>
      </c>
      <c r="F188" s="192" t="s">
        <v>2705</v>
      </c>
      <c r="H188" s="193">
        <v>66.560000000000002</v>
      </c>
      <c r="I188" s="194"/>
      <c r="L188" s="191"/>
      <c r="M188" s="195"/>
      <c r="N188" s="196"/>
      <c r="O188" s="196"/>
      <c r="P188" s="196"/>
      <c r="Q188" s="196"/>
      <c r="R188" s="196"/>
      <c r="S188" s="196"/>
      <c r="T188" s="197"/>
      <c r="AT188" s="198" t="s">
        <v>165</v>
      </c>
      <c r="AU188" s="198" t="s">
        <v>82</v>
      </c>
      <c r="AV188" s="12" t="s">
        <v>82</v>
      </c>
      <c r="AW188" s="12" t="s">
        <v>33</v>
      </c>
      <c r="AX188" s="12" t="s">
        <v>72</v>
      </c>
      <c r="AY188" s="198" t="s">
        <v>154</v>
      </c>
    </row>
    <row r="189" s="12" customFormat="1">
      <c r="B189" s="191"/>
      <c r="D189" s="188" t="s">
        <v>165</v>
      </c>
      <c r="E189" s="198" t="s">
        <v>3</v>
      </c>
      <c r="F189" s="192" t="s">
        <v>2706</v>
      </c>
      <c r="H189" s="193">
        <v>17.920000000000002</v>
      </c>
      <c r="I189" s="194"/>
      <c r="L189" s="191"/>
      <c r="M189" s="195"/>
      <c r="N189" s="196"/>
      <c r="O189" s="196"/>
      <c r="P189" s="196"/>
      <c r="Q189" s="196"/>
      <c r="R189" s="196"/>
      <c r="S189" s="196"/>
      <c r="T189" s="197"/>
      <c r="AT189" s="198" t="s">
        <v>165</v>
      </c>
      <c r="AU189" s="198" t="s">
        <v>82</v>
      </c>
      <c r="AV189" s="12" t="s">
        <v>82</v>
      </c>
      <c r="AW189" s="12" t="s">
        <v>33</v>
      </c>
      <c r="AX189" s="12" t="s">
        <v>72</v>
      </c>
      <c r="AY189" s="198" t="s">
        <v>154</v>
      </c>
    </row>
    <row r="190" s="12" customFormat="1">
      <c r="B190" s="191"/>
      <c r="D190" s="188" t="s">
        <v>165</v>
      </c>
      <c r="E190" s="198" t="s">
        <v>3</v>
      </c>
      <c r="F190" s="192" t="s">
        <v>2707</v>
      </c>
      <c r="H190" s="193">
        <v>14.720000000000001</v>
      </c>
      <c r="I190" s="194"/>
      <c r="L190" s="191"/>
      <c r="M190" s="195"/>
      <c r="N190" s="196"/>
      <c r="O190" s="196"/>
      <c r="P190" s="196"/>
      <c r="Q190" s="196"/>
      <c r="R190" s="196"/>
      <c r="S190" s="196"/>
      <c r="T190" s="197"/>
      <c r="AT190" s="198" t="s">
        <v>165</v>
      </c>
      <c r="AU190" s="198" t="s">
        <v>82</v>
      </c>
      <c r="AV190" s="12" t="s">
        <v>82</v>
      </c>
      <c r="AW190" s="12" t="s">
        <v>33</v>
      </c>
      <c r="AX190" s="12" t="s">
        <v>72</v>
      </c>
      <c r="AY190" s="198" t="s">
        <v>154</v>
      </c>
    </row>
    <row r="191" s="12" customFormat="1">
      <c r="B191" s="191"/>
      <c r="D191" s="188" t="s">
        <v>165</v>
      </c>
      <c r="E191" s="198" t="s">
        <v>3</v>
      </c>
      <c r="F191" s="192" t="s">
        <v>2708</v>
      </c>
      <c r="H191" s="193">
        <v>44.159999999999997</v>
      </c>
      <c r="I191" s="194"/>
      <c r="L191" s="191"/>
      <c r="M191" s="195"/>
      <c r="N191" s="196"/>
      <c r="O191" s="196"/>
      <c r="P191" s="196"/>
      <c r="Q191" s="196"/>
      <c r="R191" s="196"/>
      <c r="S191" s="196"/>
      <c r="T191" s="197"/>
      <c r="AT191" s="198" t="s">
        <v>165</v>
      </c>
      <c r="AU191" s="198" t="s">
        <v>82</v>
      </c>
      <c r="AV191" s="12" t="s">
        <v>82</v>
      </c>
      <c r="AW191" s="12" t="s">
        <v>33</v>
      </c>
      <c r="AX191" s="12" t="s">
        <v>72</v>
      </c>
      <c r="AY191" s="198" t="s">
        <v>154</v>
      </c>
    </row>
    <row r="192" s="13" customFormat="1">
      <c r="B192" s="199"/>
      <c r="D192" s="188" t="s">
        <v>165</v>
      </c>
      <c r="E192" s="200" t="s">
        <v>3</v>
      </c>
      <c r="F192" s="201" t="s">
        <v>179</v>
      </c>
      <c r="H192" s="202">
        <v>143.36000000000001</v>
      </c>
      <c r="I192" s="203"/>
      <c r="L192" s="199"/>
      <c r="M192" s="204"/>
      <c r="N192" s="205"/>
      <c r="O192" s="205"/>
      <c r="P192" s="205"/>
      <c r="Q192" s="205"/>
      <c r="R192" s="205"/>
      <c r="S192" s="205"/>
      <c r="T192" s="206"/>
      <c r="AT192" s="200" t="s">
        <v>165</v>
      </c>
      <c r="AU192" s="200" t="s">
        <v>82</v>
      </c>
      <c r="AV192" s="13" t="s">
        <v>161</v>
      </c>
      <c r="AW192" s="13" t="s">
        <v>33</v>
      </c>
      <c r="AX192" s="13" t="s">
        <v>80</v>
      </c>
      <c r="AY192" s="200" t="s">
        <v>154</v>
      </c>
    </row>
    <row r="193" s="1" customFormat="1" ht="22.5" customHeight="1">
      <c r="B193" s="175"/>
      <c r="C193" s="176" t="s">
        <v>294</v>
      </c>
      <c r="D193" s="176" t="s">
        <v>156</v>
      </c>
      <c r="E193" s="177" t="s">
        <v>1010</v>
      </c>
      <c r="F193" s="178" t="s">
        <v>1011</v>
      </c>
      <c r="G193" s="179" t="s">
        <v>206</v>
      </c>
      <c r="H193" s="180">
        <v>4300.8000000000002</v>
      </c>
      <c r="I193" s="181"/>
      <c r="J193" s="182">
        <f>ROUND(I193*H193,2)</f>
        <v>0</v>
      </c>
      <c r="K193" s="178" t="s">
        <v>160</v>
      </c>
      <c r="L193" s="37"/>
      <c r="M193" s="183" t="s">
        <v>3</v>
      </c>
      <c r="N193" s="184" t="s">
        <v>43</v>
      </c>
      <c r="O193" s="67"/>
      <c r="P193" s="185">
        <f>O193*H193</f>
        <v>0</v>
      </c>
      <c r="Q193" s="185">
        <v>0</v>
      </c>
      <c r="R193" s="185">
        <f>Q193*H193</f>
        <v>0</v>
      </c>
      <c r="S193" s="185">
        <v>0</v>
      </c>
      <c r="T193" s="186">
        <f>S193*H193</f>
        <v>0</v>
      </c>
      <c r="AR193" s="19" t="s">
        <v>161</v>
      </c>
      <c r="AT193" s="19" t="s">
        <v>156</v>
      </c>
      <c r="AU193" s="19" t="s">
        <v>82</v>
      </c>
      <c r="AY193" s="19" t="s">
        <v>154</v>
      </c>
      <c r="BE193" s="187">
        <f>IF(N193="základní",J193,0)</f>
        <v>0</v>
      </c>
      <c r="BF193" s="187">
        <f>IF(N193="snížená",J193,0)</f>
        <v>0</v>
      </c>
      <c r="BG193" s="187">
        <f>IF(N193="zákl. přenesená",J193,0)</f>
        <v>0</v>
      </c>
      <c r="BH193" s="187">
        <f>IF(N193="sníž. přenesená",J193,0)</f>
        <v>0</v>
      </c>
      <c r="BI193" s="187">
        <f>IF(N193="nulová",J193,0)</f>
        <v>0</v>
      </c>
      <c r="BJ193" s="19" t="s">
        <v>80</v>
      </c>
      <c r="BK193" s="187">
        <f>ROUND(I193*H193,2)</f>
        <v>0</v>
      </c>
      <c r="BL193" s="19" t="s">
        <v>161</v>
      </c>
      <c r="BM193" s="19" t="s">
        <v>2772</v>
      </c>
    </row>
    <row r="194" s="1" customFormat="1">
      <c r="B194" s="37"/>
      <c r="D194" s="188" t="s">
        <v>163</v>
      </c>
      <c r="F194" s="189" t="s">
        <v>1008</v>
      </c>
      <c r="I194" s="121"/>
      <c r="L194" s="37"/>
      <c r="M194" s="190"/>
      <c r="N194" s="67"/>
      <c r="O194" s="67"/>
      <c r="P194" s="67"/>
      <c r="Q194" s="67"/>
      <c r="R194" s="67"/>
      <c r="S194" s="67"/>
      <c r="T194" s="68"/>
      <c r="AT194" s="19" t="s">
        <v>163</v>
      </c>
      <c r="AU194" s="19" t="s">
        <v>82</v>
      </c>
    </row>
    <row r="195" s="12" customFormat="1">
      <c r="B195" s="191"/>
      <c r="D195" s="188" t="s">
        <v>165</v>
      </c>
      <c r="F195" s="192" t="s">
        <v>2773</v>
      </c>
      <c r="H195" s="193">
        <v>4300.8000000000002</v>
      </c>
      <c r="I195" s="194"/>
      <c r="L195" s="191"/>
      <c r="M195" s="195"/>
      <c r="N195" s="196"/>
      <c r="O195" s="196"/>
      <c r="P195" s="196"/>
      <c r="Q195" s="196"/>
      <c r="R195" s="196"/>
      <c r="S195" s="196"/>
      <c r="T195" s="197"/>
      <c r="AT195" s="198" t="s">
        <v>165</v>
      </c>
      <c r="AU195" s="198" t="s">
        <v>82</v>
      </c>
      <c r="AV195" s="12" t="s">
        <v>82</v>
      </c>
      <c r="AW195" s="12" t="s">
        <v>4</v>
      </c>
      <c r="AX195" s="12" t="s">
        <v>80</v>
      </c>
      <c r="AY195" s="198" t="s">
        <v>154</v>
      </c>
    </row>
    <row r="196" s="1" customFormat="1" ht="22.5" customHeight="1">
      <c r="B196" s="175"/>
      <c r="C196" s="176" t="s">
        <v>303</v>
      </c>
      <c r="D196" s="176" t="s">
        <v>156</v>
      </c>
      <c r="E196" s="177" t="s">
        <v>1014</v>
      </c>
      <c r="F196" s="178" t="s">
        <v>1015</v>
      </c>
      <c r="G196" s="179" t="s">
        <v>206</v>
      </c>
      <c r="H196" s="180">
        <v>143.36000000000001</v>
      </c>
      <c r="I196" s="181"/>
      <c r="J196" s="182">
        <f>ROUND(I196*H196,2)</f>
        <v>0</v>
      </c>
      <c r="K196" s="178" t="s">
        <v>160</v>
      </c>
      <c r="L196" s="37"/>
      <c r="M196" s="183" t="s">
        <v>3</v>
      </c>
      <c r="N196" s="184" t="s">
        <v>43</v>
      </c>
      <c r="O196" s="67"/>
      <c r="P196" s="185">
        <f>O196*H196</f>
        <v>0</v>
      </c>
      <c r="Q196" s="185">
        <v>0</v>
      </c>
      <c r="R196" s="185">
        <f>Q196*H196</f>
        <v>0</v>
      </c>
      <c r="S196" s="185">
        <v>0</v>
      </c>
      <c r="T196" s="186">
        <f>S196*H196</f>
        <v>0</v>
      </c>
      <c r="AR196" s="19" t="s">
        <v>161</v>
      </c>
      <c r="AT196" s="19" t="s">
        <v>156</v>
      </c>
      <c r="AU196" s="19" t="s">
        <v>82</v>
      </c>
      <c r="AY196" s="19" t="s">
        <v>154</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161</v>
      </c>
      <c r="BM196" s="19" t="s">
        <v>2774</v>
      </c>
    </row>
    <row r="197" s="1" customFormat="1">
      <c r="B197" s="37"/>
      <c r="D197" s="188" t="s">
        <v>163</v>
      </c>
      <c r="F197" s="189" t="s">
        <v>1017</v>
      </c>
      <c r="I197" s="121"/>
      <c r="L197" s="37"/>
      <c r="M197" s="190"/>
      <c r="N197" s="67"/>
      <c r="O197" s="67"/>
      <c r="P197" s="67"/>
      <c r="Q197" s="67"/>
      <c r="R197" s="67"/>
      <c r="S197" s="67"/>
      <c r="T197" s="68"/>
      <c r="AT197" s="19" t="s">
        <v>163</v>
      </c>
      <c r="AU197" s="19" t="s">
        <v>82</v>
      </c>
    </row>
    <row r="198" s="1" customFormat="1" ht="16.5" customHeight="1">
      <c r="B198" s="175"/>
      <c r="C198" s="176" t="s">
        <v>309</v>
      </c>
      <c r="D198" s="176" t="s">
        <v>156</v>
      </c>
      <c r="E198" s="177" t="s">
        <v>1018</v>
      </c>
      <c r="F198" s="178" t="s">
        <v>1019</v>
      </c>
      <c r="G198" s="179" t="s">
        <v>206</v>
      </c>
      <c r="H198" s="180">
        <v>34.619999999999997</v>
      </c>
      <c r="I198" s="181"/>
      <c r="J198" s="182">
        <f>ROUND(I198*H198,2)</f>
        <v>0</v>
      </c>
      <c r="K198" s="178" t="s">
        <v>160</v>
      </c>
      <c r="L198" s="37"/>
      <c r="M198" s="183" t="s">
        <v>3</v>
      </c>
      <c r="N198" s="184" t="s">
        <v>43</v>
      </c>
      <c r="O198" s="67"/>
      <c r="P198" s="185">
        <f>O198*H198</f>
        <v>0</v>
      </c>
      <c r="Q198" s="185">
        <v>1.0000000000000001E-05</v>
      </c>
      <c r="R198" s="185">
        <f>Q198*H198</f>
        <v>0.00034620000000000001</v>
      </c>
      <c r="S198" s="185">
        <v>0</v>
      </c>
      <c r="T198" s="186">
        <f>S198*H198</f>
        <v>0</v>
      </c>
      <c r="AR198" s="19" t="s">
        <v>161</v>
      </c>
      <c r="AT198" s="19" t="s">
        <v>156</v>
      </c>
      <c r="AU198" s="19" t="s">
        <v>82</v>
      </c>
      <c r="AY198" s="19" t="s">
        <v>154</v>
      </c>
      <c r="BE198" s="187">
        <f>IF(N198="základní",J198,0)</f>
        <v>0</v>
      </c>
      <c r="BF198" s="187">
        <f>IF(N198="snížená",J198,0)</f>
        <v>0</v>
      </c>
      <c r="BG198" s="187">
        <f>IF(N198="zákl. přenesená",J198,0)</f>
        <v>0</v>
      </c>
      <c r="BH198" s="187">
        <f>IF(N198="sníž. přenesená",J198,0)</f>
        <v>0</v>
      </c>
      <c r="BI198" s="187">
        <f>IF(N198="nulová",J198,0)</f>
        <v>0</v>
      </c>
      <c r="BJ198" s="19" t="s">
        <v>80</v>
      </c>
      <c r="BK198" s="187">
        <f>ROUND(I198*H198,2)</f>
        <v>0</v>
      </c>
      <c r="BL198" s="19" t="s">
        <v>161</v>
      </c>
      <c r="BM198" s="19" t="s">
        <v>2775</v>
      </c>
    </row>
    <row r="199" s="1" customFormat="1">
      <c r="B199" s="37"/>
      <c r="D199" s="188" t="s">
        <v>163</v>
      </c>
      <c r="F199" s="189" t="s">
        <v>1021</v>
      </c>
      <c r="I199" s="121"/>
      <c r="L199" s="37"/>
      <c r="M199" s="190"/>
      <c r="N199" s="67"/>
      <c r="O199" s="67"/>
      <c r="P199" s="67"/>
      <c r="Q199" s="67"/>
      <c r="R199" s="67"/>
      <c r="S199" s="67"/>
      <c r="T199" s="68"/>
      <c r="AT199" s="19" t="s">
        <v>163</v>
      </c>
      <c r="AU199" s="19" t="s">
        <v>82</v>
      </c>
    </row>
    <row r="200" s="14" customFormat="1">
      <c r="B200" s="217"/>
      <c r="D200" s="188" t="s">
        <v>165</v>
      </c>
      <c r="E200" s="218" t="s">
        <v>3</v>
      </c>
      <c r="F200" s="219" t="s">
        <v>2776</v>
      </c>
      <c r="H200" s="218" t="s">
        <v>3</v>
      </c>
      <c r="I200" s="220"/>
      <c r="L200" s="217"/>
      <c r="M200" s="221"/>
      <c r="N200" s="222"/>
      <c r="O200" s="222"/>
      <c r="P200" s="222"/>
      <c r="Q200" s="222"/>
      <c r="R200" s="222"/>
      <c r="S200" s="222"/>
      <c r="T200" s="223"/>
      <c r="AT200" s="218" t="s">
        <v>165</v>
      </c>
      <c r="AU200" s="218" t="s">
        <v>82</v>
      </c>
      <c r="AV200" s="14" t="s">
        <v>80</v>
      </c>
      <c r="AW200" s="14" t="s">
        <v>33</v>
      </c>
      <c r="AX200" s="14" t="s">
        <v>72</v>
      </c>
      <c r="AY200" s="218" t="s">
        <v>154</v>
      </c>
    </row>
    <row r="201" s="12" customFormat="1">
      <c r="B201" s="191"/>
      <c r="D201" s="188" t="s">
        <v>165</v>
      </c>
      <c r="E201" s="198" t="s">
        <v>3</v>
      </c>
      <c r="F201" s="192" t="s">
        <v>2769</v>
      </c>
      <c r="H201" s="193">
        <v>26.52</v>
      </c>
      <c r="I201" s="194"/>
      <c r="L201" s="191"/>
      <c r="M201" s="195"/>
      <c r="N201" s="196"/>
      <c r="O201" s="196"/>
      <c r="P201" s="196"/>
      <c r="Q201" s="196"/>
      <c r="R201" s="196"/>
      <c r="S201" s="196"/>
      <c r="T201" s="197"/>
      <c r="AT201" s="198" t="s">
        <v>165</v>
      </c>
      <c r="AU201" s="198" t="s">
        <v>82</v>
      </c>
      <c r="AV201" s="12" t="s">
        <v>82</v>
      </c>
      <c r="AW201" s="12" t="s">
        <v>33</v>
      </c>
      <c r="AX201" s="12" t="s">
        <v>72</v>
      </c>
      <c r="AY201" s="198" t="s">
        <v>154</v>
      </c>
    </row>
    <row r="202" s="12" customFormat="1">
      <c r="B202" s="191"/>
      <c r="D202" s="188" t="s">
        <v>165</v>
      </c>
      <c r="E202" s="198" t="s">
        <v>3</v>
      </c>
      <c r="F202" s="192" t="s">
        <v>2770</v>
      </c>
      <c r="H202" s="193">
        <v>8.0999999999999996</v>
      </c>
      <c r="I202" s="194"/>
      <c r="L202" s="191"/>
      <c r="M202" s="195"/>
      <c r="N202" s="196"/>
      <c r="O202" s="196"/>
      <c r="P202" s="196"/>
      <c r="Q202" s="196"/>
      <c r="R202" s="196"/>
      <c r="S202" s="196"/>
      <c r="T202" s="197"/>
      <c r="AT202" s="198" t="s">
        <v>165</v>
      </c>
      <c r="AU202" s="198" t="s">
        <v>82</v>
      </c>
      <c r="AV202" s="12" t="s">
        <v>82</v>
      </c>
      <c r="AW202" s="12" t="s">
        <v>33</v>
      </c>
      <c r="AX202" s="12" t="s">
        <v>72</v>
      </c>
      <c r="AY202" s="198" t="s">
        <v>154</v>
      </c>
    </row>
    <row r="203" s="13" customFormat="1">
      <c r="B203" s="199"/>
      <c r="D203" s="188" t="s">
        <v>165</v>
      </c>
      <c r="E203" s="200" t="s">
        <v>3</v>
      </c>
      <c r="F203" s="201" t="s">
        <v>179</v>
      </c>
      <c r="H203" s="202">
        <v>34.619999999999997</v>
      </c>
      <c r="I203" s="203"/>
      <c r="L203" s="199"/>
      <c r="M203" s="204"/>
      <c r="N203" s="205"/>
      <c r="O203" s="205"/>
      <c r="P203" s="205"/>
      <c r="Q203" s="205"/>
      <c r="R203" s="205"/>
      <c r="S203" s="205"/>
      <c r="T203" s="206"/>
      <c r="AT203" s="200" t="s">
        <v>165</v>
      </c>
      <c r="AU203" s="200" t="s">
        <v>82</v>
      </c>
      <c r="AV203" s="13" t="s">
        <v>161</v>
      </c>
      <c r="AW203" s="13" t="s">
        <v>33</v>
      </c>
      <c r="AX203" s="13" t="s">
        <v>80</v>
      </c>
      <c r="AY203" s="200" t="s">
        <v>154</v>
      </c>
    </row>
    <row r="204" s="1" customFormat="1" ht="16.5" customHeight="1">
      <c r="B204" s="175"/>
      <c r="C204" s="176" t="s">
        <v>314</v>
      </c>
      <c r="D204" s="176" t="s">
        <v>156</v>
      </c>
      <c r="E204" s="177" t="s">
        <v>2777</v>
      </c>
      <c r="F204" s="178" t="s">
        <v>2778</v>
      </c>
      <c r="G204" s="179" t="s">
        <v>123</v>
      </c>
      <c r="H204" s="180">
        <v>5.5949999999999998</v>
      </c>
      <c r="I204" s="181"/>
      <c r="J204" s="182">
        <f>ROUND(I204*H204,2)</f>
        <v>0</v>
      </c>
      <c r="K204" s="178" t="s">
        <v>160</v>
      </c>
      <c r="L204" s="37"/>
      <c r="M204" s="183" t="s">
        <v>3</v>
      </c>
      <c r="N204" s="184" t="s">
        <v>43</v>
      </c>
      <c r="O204" s="67"/>
      <c r="P204" s="185">
        <f>O204*H204</f>
        <v>0</v>
      </c>
      <c r="Q204" s="185">
        <v>0</v>
      </c>
      <c r="R204" s="185">
        <f>Q204*H204</f>
        <v>0</v>
      </c>
      <c r="S204" s="185">
        <v>2.3999999999999999</v>
      </c>
      <c r="T204" s="186">
        <f>S204*H204</f>
        <v>13.427999999999999</v>
      </c>
      <c r="AR204" s="19" t="s">
        <v>161</v>
      </c>
      <c r="AT204" s="19" t="s">
        <v>156</v>
      </c>
      <c r="AU204" s="19" t="s">
        <v>82</v>
      </c>
      <c r="AY204" s="19" t="s">
        <v>154</v>
      </c>
      <c r="BE204" s="187">
        <f>IF(N204="základní",J204,0)</f>
        <v>0</v>
      </c>
      <c r="BF204" s="187">
        <f>IF(N204="snížená",J204,0)</f>
        <v>0</v>
      </c>
      <c r="BG204" s="187">
        <f>IF(N204="zákl. přenesená",J204,0)</f>
        <v>0</v>
      </c>
      <c r="BH204" s="187">
        <f>IF(N204="sníž. přenesená",J204,0)</f>
        <v>0</v>
      </c>
      <c r="BI204" s="187">
        <f>IF(N204="nulová",J204,0)</f>
        <v>0</v>
      </c>
      <c r="BJ204" s="19" t="s">
        <v>80</v>
      </c>
      <c r="BK204" s="187">
        <f>ROUND(I204*H204,2)</f>
        <v>0</v>
      </c>
      <c r="BL204" s="19" t="s">
        <v>161</v>
      </c>
      <c r="BM204" s="19" t="s">
        <v>2779</v>
      </c>
    </row>
    <row r="205" s="1" customFormat="1">
      <c r="B205" s="37"/>
      <c r="D205" s="188" t="s">
        <v>163</v>
      </c>
      <c r="F205" s="189" t="s">
        <v>2780</v>
      </c>
      <c r="I205" s="121"/>
      <c r="L205" s="37"/>
      <c r="M205" s="190"/>
      <c r="N205" s="67"/>
      <c r="O205" s="67"/>
      <c r="P205" s="67"/>
      <c r="Q205" s="67"/>
      <c r="R205" s="67"/>
      <c r="S205" s="67"/>
      <c r="T205" s="68"/>
      <c r="AT205" s="19" t="s">
        <v>163</v>
      </c>
      <c r="AU205" s="19" t="s">
        <v>82</v>
      </c>
    </row>
    <row r="206" s="12" customFormat="1">
      <c r="B206" s="191"/>
      <c r="D206" s="188" t="s">
        <v>165</v>
      </c>
      <c r="E206" s="198" t="s">
        <v>3</v>
      </c>
      <c r="F206" s="192" t="s">
        <v>2781</v>
      </c>
      <c r="H206" s="193">
        <v>2.8050000000000002</v>
      </c>
      <c r="I206" s="194"/>
      <c r="L206" s="191"/>
      <c r="M206" s="195"/>
      <c r="N206" s="196"/>
      <c r="O206" s="196"/>
      <c r="P206" s="196"/>
      <c r="Q206" s="196"/>
      <c r="R206" s="196"/>
      <c r="S206" s="196"/>
      <c r="T206" s="197"/>
      <c r="AT206" s="198" t="s">
        <v>165</v>
      </c>
      <c r="AU206" s="198" t="s">
        <v>82</v>
      </c>
      <c r="AV206" s="12" t="s">
        <v>82</v>
      </c>
      <c r="AW206" s="12" t="s">
        <v>33</v>
      </c>
      <c r="AX206" s="12" t="s">
        <v>72</v>
      </c>
      <c r="AY206" s="198" t="s">
        <v>154</v>
      </c>
    </row>
    <row r="207" s="12" customFormat="1">
      <c r="B207" s="191"/>
      <c r="D207" s="188" t="s">
        <v>165</v>
      </c>
      <c r="E207" s="198" t="s">
        <v>3</v>
      </c>
      <c r="F207" s="192" t="s">
        <v>2782</v>
      </c>
      <c r="H207" s="193">
        <v>2.79</v>
      </c>
      <c r="I207" s="194"/>
      <c r="L207" s="191"/>
      <c r="M207" s="195"/>
      <c r="N207" s="196"/>
      <c r="O207" s="196"/>
      <c r="P207" s="196"/>
      <c r="Q207" s="196"/>
      <c r="R207" s="196"/>
      <c r="S207" s="196"/>
      <c r="T207" s="197"/>
      <c r="AT207" s="198" t="s">
        <v>165</v>
      </c>
      <c r="AU207" s="198" t="s">
        <v>82</v>
      </c>
      <c r="AV207" s="12" t="s">
        <v>82</v>
      </c>
      <c r="AW207" s="12" t="s">
        <v>33</v>
      </c>
      <c r="AX207" s="12" t="s">
        <v>72</v>
      </c>
      <c r="AY207" s="198" t="s">
        <v>154</v>
      </c>
    </row>
    <row r="208" s="13" customFormat="1">
      <c r="B208" s="199"/>
      <c r="D208" s="188" t="s">
        <v>165</v>
      </c>
      <c r="E208" s="200" t="s">
        <v>3</v>
      </c>
      <c r="F208" s="201" t="s">
        <v>179</v>
      </c>
      <c r="H208" s="202">
        <v>5.5949999999999998</v>
      </c>
      <c r="I208" s="203"/>
      <c r="L208" s="199"/>
      <c r="M208" s="204"/>
      <c r="N208" s="205"/>
      <c r="O208" s="205"/>
      <c r="P208" s="205"/>
      <c r="Q208" s="205"/>
      <c r="R208" s="205"/>
      <c r="S208" s="205"/>
      <c r="T208" s="206"/>
      <c r="AT208" s="200" t="s">
        <v>165</v>
      </c>
      <c r="AU208" s="200" t="s">
        <v>82</v>
      </c>
      <c r="AV208" s="13" t="s">
        <v>161</v>
      </c>
      <c r="AW208" s="13" t="s">
        <v>33</v>
      </c>
      <c r="AX208" s="13" t="s">
        <v>80</v>
      </c>
      <c r="AY208" s="200" t="s">
        <v>154</v>
      </c>
    </row>
    <row r="209" s="1" customFormat="1" ht="22.5" customHeight="1">
      <c r="B209" s="175"/>
      <c r="C209" s="176" t="s">
        <v>319</v>
      </c>
      <c r="D209" s="176" t="s">
        <v>156</v>
      </c>
      <c r="E209" s="177" t="s">
        <v>2783</v>
      </c>
      <c r="F209" s="178" t="s">
        <v>2784</v>
      </c>
      <c r="G209" s="179" t="s">
        <v>253</v>
      </c>
      <c r="H209" s="180">
        <v>98</v>
      </c>
      <c r="I209" s="181"/>
      <c r="J209" s="182">
        <f>ROUND(I209*H209,2)</f>
        <v>0</v>
      </c>
      <c r="K209" s="178" t="s">
        <v>160</v>
      </c>
      <c r="L209" s="37"/>
      <c r="M209" s="183" t="s">
        <v>3</v>
      </c>
      <c r="N209" s="184" t="s">
        <v>43</v>
      </c>
      <c r="O209" s="67"/>
      <c r="P209" s="185">
        <f>O209*H209</f>
        <v>0</v>
      </c>
      <c r="Q209" s="185">
        <v>0</v>
      </c>
      <c r="R209" s="185">
        <f>Q209*H209</f>
        <v>0</v>
      </c>
      <c r="S209" s="185">
        <v>0.055</v>
      </c>
      <c r="T209" s="186">
        <f>S209*H209</f>
        <v>5.3899999999999997</v>
      </c>
      <c r="AR209" s="19" t="s">
        <v>161</v>
      </c>
      <c r="AT209" s="19" t="s">
        <v>156</v>
      </c>
      <c r="AU209" s="19" t="s">
        <v>82</v>
      </c>
      <c r="AY209" s="19" t="s">
        <v>154</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161</v>
      </c>
      <c r="BM209" s="19" t="s">
        <v>2785</v>
      </c>
    </row>
    <row r="210" s="1" customFormat="1">
      <c r="B210" s="37"/>
      <c r="D210" s="188" t="s">
        <v>163</v>
      </c>
      <c r="F210" s="189" t="s">
        <v>2786</v>
      </c>
      <c r="I210" s="121"/>
      <c r="L210" s="37"/>
      <c r="M210" s="190"/>
      <c r="N210" s="67"/>
      <c r="O210" s="67"/>
      <c r="P210" s="67"/>
      <c r="Q210" s="67"/>
      <c r="R210" s="67"/>
      <c r="S210" s="67"/>
      <c r="T210" s="68"/>
      <c r="AT210" s="19" t="s">
        <v>163</v>
      </c>
      <c r="AU210" s="19" t="s">
        <v>82</v>
      </c>
    </row>
    <row r="211" s="12" customFormat="1">
      <c r="B211" s="191"/>
      <c r="D211" s="188" t="s">
        <v>165</v>
      </c>
      <c r="E211" s="198" t="s">
        <v>3</v>
      </c>
      <c r="F211" s="192" t="s">
        <v>2787</v>
      </c>
      <c r="H211" s="193">
        <v>98</v>
      </c>
      <c r="I211" s="194"/>
      <c r="L211" s="191"/>
      <c r="M211" s="195"/>
      <c r="N211" s="196"/>
      <c r="O211" s="196"/>
      <c r="P211" s="196"/>
      <c r="Q211" s="196"/>
      <c r="R211" s="196"/>
      <c r="S211" s="196"/>
      <c r="T211" s="197"/>
      <c r="AT211" s="198" t="s">
        <v>165</v>
      </c>
      <c r="AU211" s="198" t="s">
        <v>82</v>
      </c>
      <c r="AV211" s="12" t="s">
        <v>82</v>
      </c>
      <c r="AW211" s="12" t="s">
        <v>33</v>
      </c>
      <c r="AX211" s="12" t="s">
        <v>80</v>
      </c>
      <c r="AY211" s="198" t="s">
        <v>154</v>
      </c>
    </row>
    <row r="212" s="1" customFormat="1" ht="16.5" customHeight="1">
      <c r="B212" s="175"/>
      <c r="C212" s="176" t="s">
        <v>324</v>
      </c>
      <c r="D212" s="176" t="s">
        <v>156</v>
      </c>
      <c r="E212" s="177" t="s">
        <v>2788</v>
      </c>
      <c r="F212" s="178" t="s">
        <v>2789</v>
      </c>
      <c r="G212" s="179" t="s">
        <v>241</v>
      </c>
      <c r="H212" s="180">
        <v>33</v>
      </c>
      <c r="I212" s="181"/>
      <c r="J212" s="182">
        <f>ROUND(I212*H212,2)</f>
        <v>0</v>
      </c>
      <c r="K212" s="178" t="s">
        <v>160</v>
      </c>
      <c r="L212" s="37"/>
      <c r="M212" s="183" t="s">
        <v>3</v>
      </c>
      <c r="N212" s="184" t="s">
        <v>43</v>
      </c>
      <c r="O212" s="67"/>
      <c r="P212" s="185">
        <f>O212*H212</f>
        <v>0</v>
      </c>
      <c r="Q212" s="185">
        <v>0</v>
      </c>
      <c r="R212" s="185">
        <f>Q212*H212</f>
        <v>0</v>
      </c>
      <c r="S212" s="185">
        <v>0.02</v>
      </c>
      <c r="T212" s="186">
        <f>S212*H212</f>
        <v>0.66000000000000003</v>
      </c>
      <c r="AR212" s="19" t="s">
        <v>161</v>
      </c>
      <c r="AT212" s="19" t="s">
        <v>156</v>
      </c>
      <c r="AU212" s="19" t="s">
        <v>82</v>
      </c>
      <c r="AY212" s="19" t="s">
        <v>154</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161</v>
      </c>
      <c r="BM212" s="19" t="s">
        <v>2790</v>
      </c>
    </row>
    <row r="213" s="1" customFormat="1">
      <c r="B213" s="37"/>
      <c r="D213" s="188" t="s">
        <v>163</v>
      </c>
      <c r="F213" s="189" t="s">
        <v>2786</v>
      </c>
      <c r="I213" s="121"/>
      <c r="L213" s="37"/>
      <c r="M213" s="190"/>
      <c r="N213" s="67"/>
      <c r="O213" s="67"/>
      <c r="P213" s="67"/>
      <c r="Q213" s="67"/>
      <c r="R213" s="67"/>
      <c r="S213" s="67"/>
      <c r="T213" s="68"/>
      <c r="AT213" s="19" t="s">
        <v>163</v>
      </c>
      <c r="AU213" s="19" t="s">
        <v>82</v>
      </c>
    </row>
    <row r="214" s="1" customFormat="1" ht="16.5" customHeight="1">
      <c r="B214" s="175"/>
      <c r="C214" s="176" t="s">
        <v>334</v>
      </c>
      <c r="D214" s="176" t="s">
        <v>156</v>
      </c>
      <c r="E214" s="177" t="s">
        <v>2791</v>
      </c>
      <c r="F214" s="178" t="s">
        <v>2792</v>
      </c>
      <c r="G214" s="179" t="s">
        <v>253</v>
      </c>
      <c r="H214" s="180">
        <v>84</v>
      </c>
      <c r="I214" s="181"/>
      <c r="J214" s="182">
        <f>ROUND(I214*H214,2)</f>
        <v>0</v>
      </c>
      <c r="K214" s="178" t="s">
        <v>160</v>
      </c>
      <c r="L214" s="37"/>
      <c r="M214" s="183" t="s">
        <v>3</v>
      </c>
      <c r="N214" s="184" t="s">
        <v>43</v>
      </c>
      <c r="O214" s="67"/>
      <c r="P214" s="185">
        <f>O214*H214</f>
        <v>0</v>
      </c>
      <c r="Q214" s="185">
        <v>0</v>
      </c>
      <c r="R214" s="185">
        <f>Q214*H214</f>
        <v>0</v>
      </c>
      <c r="S214" s="185">
        <v>0.00248</v>
      </c>
      <c r="T214" s="186">
        <f>S214*H214</f>
        <v>0.20832000000000001</v>
      </c>
      <c r="AR214" s="19" t="s">
        <v>161</v>
      </c>
      <c r="AT214" s="19" t="s">
        <v>156</v>
      </c>
      <c r="AU214" s="19" t="s">
        <v>82</v>
      </c>
      <c r="AY214" s="19" t="s">
        <v>154</v>
      </c>
      <c r="BE214" s="187">
        <f>IF(N214="základní",J214,0)</f>
        <v>0</v>
      </c>
      <c r="BF214" s="187">
        <f>IF(N214="snížená",J214,0)</f>
        <v>0</v>
      </c>
      <c r="BG214" s="187">
        <f>IF(N214="zákl. přenesená",J214,0)</f>
        <v>0</v>
      </c>
      <c r="BH214" s="187">
        <f>IF(N214="sníž. přenesená",J214,0)</f>
        <v>0</v>
      </c>
      <c r="BI214" s="187">
        <f>IF(N214="nulová",J214,0)</f>
        <v>0</v>
      </c>
      <c r="BJ214" s="19" t="s">
        <v>80</v>
      </c>
      <c r="BK214" s="187">
        <f>ROUND(I214*H214,2)</f>
        <v>0</v>
      </c>
      <c r="BL214" s="19" t="s">
        <v>161</v>
      </c>
      <c r="BM214" s="19" t="s">
        <v>2793</v>
      </c>
    </row>
    <row r="215" s="1" customFormat="1">
      <c r="B215" s="37"/>
      <c r="D215" s="188" t="s">
        <v>163</v>
      </c>
      <c r="F215" s="189" t="s">
        <v>2794</v>
      </c>
      <c r="I215" s="121"/>
      <c r="L215" s="37"/>
      <c r="M215" s="190"/>
      <c r="N215" s="67"/>
      <c r="O215" s="67"/>
      <c r="P215" s="67"/>
      <c r="Q215" s="67"/>
      <c r="R215" s="67"/>
      <c r="S215" s="67"/>
      <c r="T215" s="68"/>
      <c r="AT215" s="19" t="s">
        <v>163</v>
      </c>
      <c r="AU215" s="19" t="s">
        <v>82</v>
      </c>
    </row>
    <row r="216" s="12" customFormat="1">
      <c r="B216" s="191"/>
      <c r="D216" s="188" t="s">
        <v>165</v>
      </c>
      <c r="E216" s="198" t="s">
        <v>3</v>
      </c>
      <c r="F216" s="192" t="s">
        <v>2795</v>
      </c>
      <c r="H216" s="193">
        <v>84</v>
      </c>
      <c r="I216" s="194"/>
      <c r="L216" s="191"/>
      <c r="M216" s="195"/>
      <c r="N216" s="196"/>
      <c r="O216" s="196"/>
      <c r="P216" s="196"/>
      <c r="Q216" s="196"/>
      <c r="R216" s="196"/>
      <c r="S216" s="196"/>
      <c r="T216" s="197"/>
      <c r="AT216" s="198" t="s">
        <v>165</v>
      </c>
      <c r="AU216" s="198" t="s">
        <v>82</v>
      </c>
      <c r="AV216" s="12" t="s">
        <v>82</v>
      </c>
      <c r="AW216" s="12" t="s">
        <v>33</v>
      </c>
      <c r="AX216" s="12" t="s">
        <v>80</v>
      </c>
      <c r="AY216" s="198" t="s">
        <v>154</v>
      </c>
    </row>
    <row r="217" s="1" customFormat="1" ht="16.5" customHeight="1">
      <c r="B217" s="175"/>
      <c r="C217" s="176" t="s">
        <v>340</v>
      </c>
      <c r="D217" s="176" t="s">
        <v>156</v>
      </c>
      <c r="E217" s="177" t="s">
        <v>2796</v>
      </c>
      <c r="F217" s="178" t="s">
        <v>2797</v>
      </c>
      <c r="G217" s="179" t="s">
        <v>241</v>
      </c>
      <c r="H217" s="180">
        <v>29</v>
      </c>
      <c r="I217" s="181"/>
      <c r="J217" s="182">
        <f>ROUND(I217*H217,2)</f>
        <v>0</v>
      </c>
      <c r="K217" s="178" t="s">
        <v>160</v>
      </c>
      <c r="L217" s="37"/>
      <c r="M217" s="183" t="s">
        <v>3</v>
      </c>
      <c r="N217" s="184" t="s">
        <v>43</v>
      </c>
      <c r="O217" s="67"/>
      <c r="P217" s="185">
        <f>O217*H217</f>
        <v>0</v>
      </c>
      <c r="Q217" s="185">
        <v>0</v>
      </c>
      <c r="R217" s="185">
        <f>Q217*H217</f>
        <v>0</v>
      </c>
      <c r="S217" s="185">
        <v>0.053999999999999999</v>
      </c>
      <c r="T217" s="186">
        <f>S217*H217</f>
        <v>1.5660000000000001</v>
      </c>
      <c r="AR217" s="19" t="s">
        <v>161</v>
      </c>
      <c r="AT217" s="19" t="s">
        <v>156</v>
      </c>
      <c r="AU217" s="19" t="s">
        <v>82</v>
      </c>
      <c r="AY217" s="19" t="s">
        <v>154</v>
      </c>
      <c r="BE217" s="187">
        <f>IF(N217="základní",J217,0)</f>
        <v>0</v>
      </c>
      <c r="BF217" s="187">
        <f>IF(N217="snížená",J217,0)</f>
        <v>0</v>
      </c>
      <c r="BG217" s="187">
        <f>IF(N217="zákl. přenesená",J217,0)</f>
        <v>0</v>
      </c>
      <c r="BH217" s="187">
        <f>IF(N217="sníž. přenesená",J217,0)</f>
        <v>0</v>
      </c>
      <c r="BI217" s="187">
        <f>IF(N217="nulová",J217,0)</f>
        <v>0</v>
      </c>
      <c r="BJ217" s="19" t="s">
        <v>80</v>
      </c>
      <c r="BK217" s="187">
        <f>ROUND(I217*H217,2)</f>
        <v>0</v>
      </c>
      <c r="BL217" s="19" t="s">
        <v>161</v>
      </c>
      <c r="BM217" s="19" t="s">
        <v>2798</v>
      </c>
    </row>
    <row r="218" s="1" customFormat="1">
      <c r="B218" s="37"/>
      <c r="D218" s="188" t="s">
        <v>163</v>
      </c>
      <c r="F218" s="189" t="s">
        <v>2786</v>
      </c>
      <c r="I218" s="121"/>
      <c r="L218" s="37"/>
      <c r="M218" s="190"/>
      <c r="N218" s="67"/>
      <c r="O218" s="67"/>
      <c r="P218" s="67"/>
      <c r="Q218" s="67"/>
      <c r="R218" s="67"/>
      <c r="S218" s="67"/>
      <c r="T218" s="68"/>
      <c r="AT218" s="19" t="s">
        <v>163</v>
      </c>
      <c r="AU218" s="19" t="s">
        <v>82</v>
      </c>
    </row>
    <row r="219" s="1" customFormat="1" ht="16.5" customHeight="1">
      <c r="B219" s="175"/>
      <c r="C219" s="176" t="s">
        <v>346</v>
      </c>
      <c r="D219" s="176" t="s">
        <v>156</v>
      </c>
      <c r="E219" s="177" t="s">
        <v>2799</v>
      </c>
      <c r="F219" s="178" t="s">
        <v>2800</v>
      </c>
      <c r="G219" s="179" t="s">
        <v>241</v>
      </c>
      <c r="H219" s="180">
        <v>1</v>
      </c>
      <c r="I219" s="181"/>
      <c r="J219" s="182">
        <f>ROUND(I219*H219,2)</f>
        <v>0</v>
      </c>
      <c r="K219" s="178" t="s">
        <v>160</v>
      </c>
      <c r="L219" s="37"/>
      <c r="M219" s="183" t="s">
        <v>3</v>
      </c>
      <c r="N219" s="184" t="s">
        <v>43</v>
      </c>
      <c r="O219" s="67"/>
      <c r="P219" s="185">
        <f>O219*H219</f>
        <v>0</v>
      </c>
      <c r="Q219" s="185">
        <v>0</v>
      </c>
      <c r="R219" s="185">
        <f>Q219*H219</f>
        <v>0</v>
      </c>
      <c r="S219" s="185">
        <v>0.20999999999999999</v>
      </c>
      <c r="T219" s="186">
        <f>S219*H219</f>
        <v>0.20999999999999999</v>
      </c>
      <c r="AR219" s="19" t="s">
        <v>161</v>
      </c>
      <c r="AT219" s="19" t="s">
        <v>156</v>
      </c>
      <c r="AU219" s="19" t="s">
        <v>82</v>
      </c>
      <c r="AY219" s="19" t="s">
        <v>154</v>
      </c>
      <c r="BE219" s="187">
        <f>IF(N219="základní",J219,0)</f>
        <v>0</v>
      </c>
      <c r="BF219" s="187">
        <f>IF(N219="snížená",J219,0)</f>
        <v>0</v>
      </c>
      <c r="BG219" s="187">
        <f>IF(N219="zákl. přenesená",J219,0)</f>
        <v>0</v>
      </c>
      <c r="BH219" s="187">
        <f>IF(N219="sníž. přenesená",J219,0)</f>
        <v>0</v>
      </c>
      <c r="BI219" s="187">
        <f>IF(N219="nulová",J219,0)</f>
        <v>0</v>
      </c>
      <c r="BJ219" s="19" t="s">
        <v>80</v>
      </c>
      <c r="BK219" s="187">
        <f>ROUND(I219*H219,2)</f>
        <v>0</v>
      </c>
      <c r="BL219" s="19" t="s">
        <v>161</v>
      </c>
      <c r="BM219" s="19" t="s">
        <v>2801</v>
      </c>
    </row>
    <row r="220" s="1" customFormat="1">
      <c r="B220" s="37"/>
      <c r="D220" s="188" t="s">
        <v>163</v>
      </c>
      <c r="F220" s="189" t="s">
        <v>2786</v>
      </c>
      <c r="I220" s="121"/>
      <c r="L220" s="37"/>
      <c r="M220" s="190"/>
      <c r="N220" s="67"/>
      <c r="O220" s="67"/>
      <c r="P220" s="67"/>
      <c r="Q220" s="67"/>
      <c r="R220" s="67"/>
      <c r="S220" s="67"/>
      <c r="T220" s="68"/>
      <c r="AT220" s="19" t="s">
        <v>163</v>
      </c>
      <c r="AU220" s="19" t="s">
        <v>82</v>
      </c>
    </row>
    <row r="221" s="1" customFormat="1" ht="22.5" customHeight="1">
      <c r="B221" s="175"/>
      <c r="C221" s="176" t="s">
        <v>352</v>
      </c>
      <c r="D221" s="176" t="s">
        <v>156</v>
      </c>
      <c r="E221" s="177" t="s">
        <v>2802</v>
      </c>
      <c r="F221" s="178" t="s">
        <v>2803</v>
      </c>
      <c r="G221" s="179" t="s">
        <v>253</v>
      </c>
      <c r="H221" s="180">
        <v>1.25</v>
      </c>
      <c r="I221" s="181"/>
      <c r="J221" s="182">
        <f>ROUND(I221*H221,2)</f>
        <v>0</v>
      </c>
      <c r="K221" s="178" t="s">
        <v>160</v>
      </c>
      <c r="L221" s="37"/>
      <c r="M221" s="183" t="s">
        <v>3</v>
      </c>
      <c r="N221" s="184" t="s">
        <v>43</v>
      </c>
      <c r="O221" s="67"/>
      <c r="P221" s="185">
        <f>O221*H221</f>
        <v>0</v>
      </c>
      <c r="Q221" s="185">
        <v>0.00081999999999999998</v>
      </c>
      <c r="R221" s="185">
        <f>Q221*H221</f>
        <v>0.0010249999999999999</v>
      </c>
      <c r="S221" s="185">
        <v>0.010999999999999999</v>
      </c>
      <c r="T221" s="186">
        <f>S221*H221</f>
        <v>0.013749999999999998</v>
      </c>
      <c r="AR221" s="19" t="s">
        <v>161</v>
      </c>
      <c r="AT221" s="19" t="s">
        <v>156</v>
      </c>
      <c r="AU221" s="19" t="s">
        <v>82</v>
      </c>
      <c r="AY221" s="19" t="s">
        <v>154</v>
      </c>
      <c r="BE221" s="187">
        <f>IF(N221="základní",J221,0)</f>
        <v>0</v>
      </c>
      <c r="BF221" s="187">
        <f>IF(N221="snížená",J221,0)</f>
        <v>0</v>
      </c>
      <c r="BG221" s="187">
        <f>IF(N221="zákl. přenesená",J221,0)</f>
        <v>0</v>
      </c>
      <c r="BH221" s="187">
        <f>IF(N221="sníž. přenesená",J221,0)</f>
        <v>0</v>
      </c>
      <c r="BI221" s="187">
        <f>IF(N221="nulová",J221,0)</f>
        <v>0</v>
      </c>
      <c r="BJ221" s="19" t="s">
        <v>80</v>
      </c>
      <c r="BK221" s="187">
        <f>ROUND(I221*H221,2)</f>
        <v>0</v>
      </c>
      <c r="BL221" s="19" t="s">
        <v>161</v>
      </c>
      <c r="BM221" s="19" t="s">
        <v>2804</v>
      </c>
    </row>
    <row r="222" s="1" customFormat="1">
      <c r="B222" s="37"/>
      <c r="D222" s="188" t="s">
        <v>163</v>
      </c>
      <c r="F222" s="189" t="s">
        <v>1184</v>
      </c>
      <c r="I222" s="121"/>
      <c r="L222" s="37"/>
      <c r="M222" s="190"/>
      <c r="N222" s="67"/>
      <c r="O222" s="67"/>
      <c r="P222" s="67"/>
      <c r="Q222" s="67"/>
      <c r="R222" s="67"/>
      <c r="S222" s="67"/>
      <c r="T222" s="68"/>
      <c r="AT222" s="19" t="s">
        <v>163</v>
      </c>
      <c r="AU222" s="19" t="s">
        <v>82</v>
      </c>
    </row>
    <row r="223" s="12" customFormat="1">
      <c r="B223" s="191"/>
      <c r="D223" s="188" t="s">
        <v>165</v>
      </c>
      <c r="E223" s="198" t="s">
        <v>3</v>
      </c>
      <c r="F223" s="192" t="s">
        <v>2805</v>
      </c>
      <c r="H223" s="193">
        <v>1.25</v>
      </c>
      <c r="I223" s="194"/>
      <c r="L223" s="191"/>
      <c r="M223" s="195"/>
      <c r="N223" s="196"/>
      <c r="O223" s="196"/>
      <c r="P223" s="196"/>
      <c r="Q223" s="196"/>
      <c r="R223" s="196"/>
      <c r="S223" s="196"/>
      <c r="T223" s="197"/>
      <c r="AT223" s="198" t="s">
        <v>165</v>
      </c>
      <c r="AU223" s="198" t="s">
        <v>82</v>
      </c>
      <c r="AV223" s="12" t="s">
        <v>82</v>
      </c>
      <c r="AW223" s="12" t="s">
        <v>33</v>
      </c>
      <c r="AX223" s="12" t="s">
        <v>80</v>
      </c>
      <c r="AY223" s="198" t="s">
        <v>154</v>
      </c>
    </row>
    <row r="224" s="1" customFormat="1" ht="22.5" customHeight="1">
      <c r="B224" s="175"/>
      <c r="C224" s="176" t="s">
        <v>524</v>
      </c>
      <c r="D224" s="176" t="s">
        <v>156</v>
      </c>
      <c r="E224" s="177" t="s">
        <v>1186</v>
      </c>
      <c r="F224" s="178" t="s">
        <v>1187</v>
      </c>
      <c r="G224" s="179" t="s">
        <v>253</v>
      </c>
      <c r="H224" s="180">
        <v>1.2</v>
      </c>
      <c r="I224" s="181"/>
      <c r="J224" s="182">
        <f>ROUND(I224*H224,2)</f>
        <v>0</v>
      </c>
      <c r="K224" s="178" t="s">
        <v>160</v>
      </c>
      <c r="L224" s="37"/>
      <c r="M224" s="183" t="s">
        <v>3</v>
      </c>
      <c r="N224" s="184" t="s">
        <v>43</v>
      </c>
      <c r="O224" s="67"/>
      <c r="P224" s="185">
        <f>O224*H224</f>
        <v>0</v>
      </c>
      <c r="Q224" s="185">
        <v>0.00096000000000000002</v>
      </c>
      <c r="R224" s="185">
        <f>Q224*H224</f>
        <v>0.001152</v>
      </c>
      <c r="S224" s="185">
        <v>0.031</v>
      </c>
      <c r="T224" s="186">
        <f>S224*H224</f>
        <v>0.037199999999999997</v>
      </c>
      <c r="AR224" s="19" t="s">
        <v>161</v>
      </c>
      <c r="AT224" s="19" t="s">
        <v>156</v>
      </c>
      <c r="AU224" s="19" t="s">
        <v>82</v>
      </c>
      <c r="AY224" s="19" t="s">
        <v>154</v>
      </c>
      <c r="BE224" s="187">
        <f>IF(N224="základní",J224,0)</f>
        <v>0</v>
      </c>
      <c r="BF224" s="187">
        <f>IF(N224="snížená",J224,0)</f>
        <v>0</v>
      </c>
      <c r="BG224" s="187">
        <f>IF(N224="zákl. přenesená",J224,0)</f>
        <v>0</v>
      </c>
      <c r="BH224" s="187">
        <f>IF(N224="sníž. přenesená",J224,0)</f>
        <v>0</v>
      </c>
      <c r="BI224" s="187">
        <f>IF(N224="nulová",J224,0)</f>
        <v>0</v>
      </c>
      <c r="BJ224" s="19" t="s">
        <v>80</v>
      </c>
      <c r="BK224" s="187">
        <f>ROUND(I224*H224,2)</f>
        <v>0</v>
      </c>
      <c r="BL224" s="19" t="s">
        <v>161</v>
      </c>
      <c r="BM224" s="19" t="s">
        <v>2806</v>
      </c>
    </row>
    <row r="225" s="1" customFormat="1">
      <c r="B225" s="37"/>
      <c r="D225" s="188" t="s">
        <v>163</v>
      </c>
      <c r="F225" s="189" t="s">
        <v>1184</v>
      </c>
      <c r="I225" s="121"/>
      <c r="L225" s="37"/>
      <c r="M225" s="190"/>
      <c r="N225" s="67"/>
      <c r="O225" s="67"/>
      <c r="P225" s="67"/>
      <c r="Q225" s="67"/>
      <c r="R225" s="67"/>
      <c r="S225" s="67"/>
      <c r="T225" s="68"/>
      <c r="AT225" s="19" t="s">
        <v>163</v>
      </c>
      <c r="AU225" s="19" t="s">
        <v>82</v>
      </c>
    </row>
    <row r="226" s="12" customFormat="1">
      <c r="B226" s="191"/>
      <c r="D226" s="188" t="s">
        <v>165</v>
      </c>
      <c r="E226" s="198" t="s">
        <v>3</v>
      </c>
      <c r="F226" s="192" t="s">
        <v>2807</v>
      </c>
      <c r="H226" s="193">
        <v>1.2</v>
      </c>
      <c r="I226" s="194"/>
      <c r="L226" s="191"/>
      <c r="M226" s="195"/>
      <c r="N226" s="196"/>
      <c r="O226" s="196"/>
      <c r="P226" s="196"/>
      <c r="Q226" s="196"/>
      <c r="R226" s="196"/>
      <c r="S226" s="196"/>
      <c r="T226" s="197"/>
      <c r="AT226" s="198" t="s">
        <v>165</v>
      </c>
      <c r="AU226" s="198" t="s">
        <v>82</v>
      </c>
      <c r="AV226" s="12" t="s">
        <v>82</v>
      </c>
      <c r="AW226" s="12" t="s">
        <v>33</v>
      </c>
      <c r="AX226" s="12" t="s">
        <v>80</v>
      </c>
      <c r="AY226" s="198" t="s">
        <v>154</v>
      </c>
    </row>
    <row r="227" s="1" customFormat="1" ht="22.5" customHeight="1">
      <c r="B227" s="175"/>
      <c r="C227" s="176" t="s">
        <v>528</v>
      </c>
      <c r="D227" s="176" t="s">
        <v>156</v>
      </c>
      <c r="E227" s="177" t="s">
        <v>1190</v>
      </c>
      <c r="F227" s="178" t="s">
        <v>1191</v>
      </c>
      <c r="G227" s="179" t="s">
        <v>253</v>
      </c>
      <c r="H227" s="180">
        <v>1.5</v>
      </c>
      <c r="I227" s="181"/>
      <c r="J227" s="182">
        <f>ROUND(I227*H227,2)</f>
        <v>0</v>
      </c>
      <c r="K227" s="178" t="s">
        <v>160</v>
      </c>
      <c r="L227" s="37"/>
      <c r="M227" s="183" t="s">
        <v>3</v>
      </c>
      <c r="N227" s="184" t="s">
        <v>43</v>
      </c>
      <c r="O227" s="67"/>
      <c r="P227" s="185">
        <f>O227*H227</f>
        <v>0</v>
      </c>
      <c r="Q227" s="185">
        <v>0.00108</v>
      </c>
      <c r="R227" s="185">
        <f>Q227*H227</f>
        <v>0.0016199999999999999</v>
      </c>
      <c r="S227" s="185">
        <v>0.052999999999999998</v>
      </c>
      <c r="T227" s="186">
        <f>S227*H227</f>
        <v>0.079500000000000001</v>
      </c>
      <c r="AR227" s="19" t="s">
        <v>161</v>
      </c>
      <c r="AT227" s="19" t="s">
        <v>156</v>
      </c>
      <c r="AU227" s="19" t="s">
        <v>82</v>
      </c>
      <c r="AY227" s="19" t="s">
        <v>154</v>
      </c>
      <c r="BE227" s="187">
        <f>IF(N227="základní",J227,0)</f>
        <v>0</v>
      </c>
      <c r="BF227" s="187">
        <f>IF(N227="snížená",J227,0)</f>
        <v>0</v>
      </c>
      <c r="BG227" s="187">
        <f>IF(N227="zákl. přenesená",J227,0)</f>
        <v>0</v>
      </c>
      <c r="BH227" s="187">
        <f>IF(N227="sníž. přenesená",J227,0)</f>
        <v>0</v>
      </c>
      <c r="BI227" s="187">
        <f>IF(N227="nulová",J227,0)</f>
        <v>0</v>
      </c>
      <c r="BJ227" s="19" t="s">
        <v>80</v>
      </c>
      <c r="BK227" s="187">
        <f>ROUND(I227*H227,2)</f>
        <v>0</v>
      </c>
      <c r="BL227" s="19" t="s">
        <v>161</v>
      </c>
      <c r="BM227" s="19" t="s">
        <v>2808</v>
      </c>
    </row>
    <row r="228" s="1" customFormat="1">
      <c r="B228" s="37"/>
      <c r="D228" s="188" t="s">
        <v>163</v>
      </c>
      <c r="F228" s="189" t="s">
        <v>1184</v>
      </c>
      <c r="I228" s="121"/>
      <c r="L228" s="37"/>
      <c r="M228" s="190"/>
      <c r="N228" s="67"/>
      <c r="O228" s="67"/>
      <c r="P228" s="67"/>
      <c r="Q228" s="67"/>
      <c r="R228" s="67"/>
      <c r="S228" s="67"/>
      <c r="T228" s="68"/>
      <c r="AT228" s="19" t="s">
        <v>163</v>
      </c>
      <c r="AU228" s="19" t="s">
        <v>82</v>
      </c>
    </row>
    <row r="229" s="12" customFormat="1">
      <c r="B229" s="191"/>
      <c r="D229" s="188" t="s">
        <v>165</v>
      </c>
      <c r="E229" s="198" t="s">
        <v>3</v>
      </c>
      <c r="F229" s="192" t="s">
        <v>2809</v>
      </c>
      <c r="H229" s="193">
        <v>1.5</v>
      </c>
      <c r="I229" s="194"/>
      <c r="L229" s="191"/>
      <c r="M229" s="195"/>
      <c r="N229" s="196"/>
      <c r="O229" s="196"/>
      <c r="P229" s="196"/>
      <c r="Q229" s="196"/>
      <c r="R229" s="196"/>
      <c r="S229" s="196"/>
      <c r="T229" s="197"/>
      <c r="AT229" s="198" t="s">
        <v>165</v>
      </c>
      <c r="AU229" s="198" t="s">
        <v>82</v>
      </c>
      <c r="AV229" s="12" t="s">
        <v>82</v>
      </c>
      <c r="AW229" s="12" t="s">
        <v>33</v>
      </c>
      <c r="AX229" s="12" t="s">
        <v>80</v>
      </c>
      <c r="AY229" s="198" t="s">
        <v>154</v>
      </c>
    </row>
    <row r="230" s="1" customFormat="1" ht="22.5" customHeight="1">
      <c r="B230" s="175"/>
      <c r="C230" s="176" t="s">
        <v>532</v>
      </c>
      <c r="D230" s="176" t="s">
        <v>156</v>
      </c>
      <c r="E230" s="177" t="s">
        <v>2810</v>
      </c>
      <c r="F230" s="178" t="s">
        <v>2811</v>
      </c>
      <c r="G230" s="179" t="s">
        <v>253</v>
      </c>
      <c r="H230" s="180">
        <v>1.3500000000000001</v>
      </c>
      <c r="I230" s="181"/>
      <c r="J230" s="182">
        <f>ROUND(I230*H230,2)</f>
        <v>0</v>
      </c>
      <c r="K230" s="178" t="s">
        <v>160</v>
      </c>
      <c r="L230" s="37"/>
      <c r="M230" s="183" t="s">
        <v>3</v>
      </c>
      <c r="N230" s="184" t="s">
        <v>43</v>
      </c>
      <c r="O230" s="67"/>
      <c r="P230" s="185">
        <f>O230*H230</f>
        <v>0</v>
      </c>
      <c r="Q230" s="185">
        <v>0.00282</v>
      </c>
      <c r="R230" s="185">
        <f>Q230*H230</f>
        <v>0.0038070000000000005</v>
      </c>
      <c r="S230" s="185">
        <v>0.10100000000000001</v>
      </c>
      <c r="T230" s="186">
        <f>S230*H230</f>
        <v>0.13635000000000003</v>
      </c>
      <c r="AR230" s="19" t="s">
        <v>161</v>
      </c>
      <c r="AT230" s="19" t="s">
        <v>156</v>
      </c>
      <c r="AU230" s="19" t="s">
        <v>82</v>
      </c>
      <c r="AY230" s="19" t="s">
        <v>154</v>
      </c>
      <c r="BE230" s="187">
        <f>IF(N230="základní",J230,0)</f>
        <v>0</v>
      </c>
      <c r="BF230" s="187">
        <f>IF(N230="snížená",J230,0)</f>
        <v>0</v>
      </c>
      <c r="BG230" s="187">
        <f>IF(N230="zákl. přenesená",J230,0)</f>
        <v>0</v>
      </c>
      <c r="BH230" s="187">
        <f>IF(N230="sníž. přenesená",J230,0)</f>
        <v>0</v>
      </c>
      <c r="BI230" s="187">
        <f>IF(N230="nulová",J230,0)</f>
        <v>0</v>
      </c>
      <c r="BJ230" s="19" t="s">
        <v>80</v>
      </c>
      <c r="BK230" s="187">
        <f>ROUND(I230*H230,2)</f>
        <v>0</v>
      </c>
      <c r="BL230" s="19" t="s">
        <v>161</v>
      </c>
      <c r="BM230" s="19" t="s">
        <v>2812</v>
      </c>
    </row>
    <row r="231" s="1" customFormat="1">
      <c r="B231" s="37"/>
      <c r="D231" s="188" t="s">
        <v>163</v>
      </c>
      <c r="F231" s="189" t="s">
        <v>1184</v>
      </c>
      <c r="I231" s="121"/>
      <c r="L231" s="37"/>
      <c r="M231" s="190"/>
      <c r="N231" s="67"/>
      <c r="O231" s="67"/>
      <c r="P231" s="67"/>
      <c r="Q231" s="67"/>
      <c r="R231" s="67"/>
      <c r="S231" s="67"/>
      <c r="T231" s="68"/>
      <c r="AT231" s="19" t="s">
        <v>163</v>
      </c>
      <c r="AU231" s="19" t="s">
        <v>82</v>
      </c>
    </row>
    <row r="232" s="12" customFormat="1">
      <c r="B232" s="191"/>
      <c r="D232" s="188" t="s">
        <v>165</v>
      </c>
      <c r="E232" s="198" t="s">
        <v>3</v>
      </c>
      <c r="F232" s="192" t="s">
        <v>2813</v>
      </c>
      <c r="H232" s="193">
        <v>0.29999999999999999</v>
      </c>
      <c r="I232" s="194"/>
      <c r="L232" s="191"/>
      <c r="M232" s="195"/>
      <c r="N232" s="196"/>
      <c r="O232" s="196"/>
      <c r="P232" s="196"/>
      <c r="Q232" s="196"/>
      <c r="R232" s="196"/>
      <c r="S232" s="196"/>
      <c r="T232" s="197"/>
      <c r="AT232" s="198" t="s">
        <v>165</v>
      </c>
      <c r="AU232" s="198" t="s">
        <v>82</v>
      </c>
      <c r="AV232" s="12" t="s">
        <v>82</v>
      </c>
      <c r="AW232" s="12" t="s">
        <v>33</v>
      </c>
      <c r="AX232" s="12" t="s">
        <v>72</v>
      </c>
      <c r="AY232" s="198" t="s">
        <v>154</v>
      </c>
    </row>
    <row r="233" s="12" customFormat="1">
      <c r="B233" s="191"/>
      <c r="D233" s="188" t="s">
        <v>165</v>
      </c>
      <c r="E233" s="198" t="s">
        <v>3</v>
      </c>
      <c r="F233" s="192" t="s">
        <v>2814</v>
      </c>
      <c r="H233" s="193">
        <v>1.05</v>
      </c>
      <c r="I233" s="194"/>
      <c r="L233" s="191"/>
      <c r="M233" s="195"/>
      <c r="N233" s="196"/>
      <c r="O233" s="196"/>
      <c r="P233" s="196"/>
      <c r="Q233" s="196"/>
      <c r="R233" s="196"/>
      <c r="S233" s="196"/>
      <c r="T233" s="197"/>
      <c r="AT233" s="198" t="s">
        <v>165</v>
      </c>
      <c r="AU233" s="198" t="s">
        <v>82</v>
      </c>
      <c r="AV233" s="12" t="s">
        <v>82</v>
      </c>
      <c r="AW233" s="12" t="s">
        <v>33</v>
      </c>
      <c r="AX233" s="12" t="s">
        <v>72</v>
      </c>
      <c r="AY233" s="198" t="s">
        <v>154</v>
      </c>
    </row>
    <row r="234" s="13" customFormat="1">
      <c r="B234" s="199"/>
      <c r="D234" s="188" t="s">
        <v>165</v>
      </c>
      <c r="E234" s="200" t="s">
        <v>3</v>
      </c>
      <c r="F234" s="201" t="s">
        <v>179</v>
      </c>
      <c r="H234" s="202">
        <v>1.3500000000000001</v>
      </c>
      <c r="I234" s="203"/>
      <c r="L234" s="199"/>
      <c r="M234" s="204"/>
      <c r="N234" s="205"/>
      <c r="O234" s="205"/>
      <c r="P234" s="205"/>
      <c r="Q234" s="205"/>
      <c r="R234" s="205"/>
      <c r="S234" s="205"/>
      <c r="T234" s="206"/>
      <c r="AT234" s="200" t="s">
        <v>165</v>
      </c>
      <c r="AU234" s="200" t="s">
        <v>82</v>
      </c>
      <c r="AV234" s="13" t="s">
        <v>161</v>
      </c>
      <c r="AW234" s="13" t="s">
        <v>33</v>
      </c>
      <c r="AX234" s="13" t="s">
        <v>80</v>
      </c>
      <c r="AY234" s="200" t="s">
        <v>154</v>
      </c>
    </row>
    <row r="235" s="1" customFormat="1" ht="16.5" customHeight="1">
      <c r="B235" s="175"/>
      <c r="C235" s="176" t="s">
        <v>536</v>
      </c>
      <c r="D235" s="176" t="s">
        <v>156</v>
      </c>
      <c r="E235" s="177" t="s">
        <v>1210</v>
      </c>
      <c r="F235" s="178" t="s">
        <v>1211</v>
      </c>
      <c r="G235" s="179" t="s">
        <v>253</v>
      </c>
      <c r="H235" s="180">
        <v>5.2999999999999998</v>
      </c>
      <c r="I235" s="181"/>
      <c r="J235" s="182">
        <f>ROUND(I235*H235,2)</f>
        <v>0</v>
      </c>
      <c r="K235" s="178" t="s">
        <v>160</v>
      </c>
      <c r="L235" s="37"/>
      <c r="M235" s="183" t="s">
        <v>3</v>
      </c>
      <c r="N235" s="184" t="s">
        <v>43</v>
      </c>
      <c r="O235" s="67"/>
      <c r="P235" s="185">
        <f>O235*H235</f>
        <v>0</v>
      </c>
      <c r="Q235" s="185">
        <v>0.00022000000000000001</v>
      </c>
      <c r="R235" s="185">
        <f>Q235*H235</f>
        <v>0.0011659999999999999</v>
      </c>
      <c r="S235" s="185">
        <v>0</v>
      </c>
      <c r="T235" s="186">
        <f>S235*H235</f>
        <v>0</v>
      </c>
      <c r="AR235" s="19" t="s">
        <v>161</v>
      </c>
      <c r="AT235" s="19" t="s">
        <v>156</v>
      </c>
      <c r="AU235" s="19" t="s">
        <v>82</v>
      </c>
      <c r="AY235" s="19" t="s">
        <v>154</v>
      </c>
      <c r="BE235" s="187">
        <f>IF(N235="základní",J235,0)</f>
        <v>0</v>
      </c>
      <c r="BF235" s="187">
        <f>IF(N235="snížená",J235,0)</f>
        <v>0</v>
      </c>
      <c r="BG235" s="187">
        <f>IF(N235="zákl. přenesená",J235,0)</f>
        <v>0</v>
      </c>
      <c r="BH235" s="187">
        <f>IF(N235="sníž. přenesená",J235,0)</f>
        <v>0</v>
      </c>
      <c r="BI235" s="187">
        <f>IF(N235="nulová",J235,0)</f>
        <v>0</v>
      </c>
      <c r="BJ235" s="19" t="s">
        <v>80</v>
      </c>
      <c r="BK235" s="187">
        <f>ROUND(I235*H235,2)</f>
        <v>0</v>
      </c>
      <c r="BL235" s="19" t="s">
        <v>161</v>
      </c>
      <c r="BM235" s="19" t="s">
        <v>2815</v>
      </c>
    </row>
    <row r="236" s="1" customFormat="1">
      <c r="B236" s="37"/>
      <c r="D236" s="188" t="s">
        <v>163</v>
      </c>
      <c r="F236" s="189" t="s">
        <v>1213</v>
      </c>
      <c r="I236" s="121"/>
      <c r="L236" s="37"/>
      <c r="M236" s="190"/>
      <c r="N236" s="67"/>
      <c r="O236" s="67"/>
      <c r="P236" s="67"/>
      <c r="Q236" s="67"/>
      <c r="R236" s="67"/>
      <c r="S236" s="67"/>
      <c r="T236" s="68"/>
      <c r="AT236" s="19" t="s">
        <v>163</v>
      </c>
      <c r="AU236" s="19" t="s">
        <v>82</v>
      </c>
    </row>
    <row r="237" s="12" customFormat="1">
      <c r="B237" s="191"/>
      <c r="D237" s="188" t="s">
        <v>165</v>
      </c>
      <c r="E237" s="198" t="s">
        <v>3</v>
      </c>
      <c r="F237" s="192" t="s">
        <v>2816</v>
      </c>
      <c r="H237" s="193">
        <v>5.2999999999999998</v>
      </c>
      <c r="I237" s="194"/>
      <c r="L237" s="191"/>
      <c r="M237" s="195"/>
      <c r="N237" s="196"/>
      <c r="O237" s="196"/>
      <c r="P237" s="196"/>
      <c r="Q237" s="196"/>
      <c r="R237" s="196"/>
      <c r="S237" s="196"/>
      <c r="T237" s="197"/>
      <c r="AT237" s="198" t="s">
        <v>165</v>
      </c>
      <c r="AU237" s="198" t="s">
        <v>82</v>
      </c>
      <c r="AV237" s="12" t="s">
        <v>82</v>
      </c>
      <c r="AW237" s="12" t="s">
        <v>33</v>
      </c>
      <c r="AX237" s="12" t="s">
        <v>80</v>
      </c>
      <c r="AY237" s="198" t="s">
        <v>154</v>
      </c>
    </row>
    <row r="238" s="1" customFormat="1" ht="22.5" customHeight="1">
      <c r="B238" s="175"/>
      <c r="C238" s="176" t="s">
        <v>540</v>
      </c>
      <c r="D238" s="176" t="s">
        <v>156</v>
      </c>
      <c r="E238" s="177" t="s">
        <v>2817</v>
      </c>
      <c r="F238" s="178" t="s">
        <v>2818</v>
      </c>
      <c r="G238" s="179" t="s">
        <v>123</v>
      </c>
      <c r="H238" s="180">
        <v>45.899999999999999</v>
      </c>
      <c r="I238" s="181"/>
      <c r="J238" s="182">
        <f>ROUND(I238*H238,2)</f>
        <v>0</v>
      </c>
      <c r="K238" s="178" t="s">
        <v>160</v>
      </c>
      <c r="L238" s="37"/>
      <c r="M238" s="183" t="s">
        <v>3</v>
      </c>
      <c r="N238" s="184" t="s">
        <v>43</v>
      </c>
      <c r="O238" s="67"/>
      <c r="P238" s="185">
        <f>O238*H238</f>
        <v>0</v>
      </c>
      <c r="Q238" s="185">
        <v>0</v>
      </c>
      <c r="R238" s="185">
        <f>Q238*H238</f>
        <v>0</v>
      </c>
      <c r="S238" s="185">
        <v>0.45000000000000001</v>
      </c>
      <c r="T238" s="186">
        <f>S238*H238</f>
        <v>20.655000000000001</v>
      </c>
      <c r="AR238" s="19" t="s">
        <v>161</v>
      </c>
      <c r="AT238" s="19" t="s">
        <v>156</v>
      </c>
      <c r="AU238" s="19" t="s">
        <v>82</v>
      </c>
      <c r="AY238" s="19" t="s">
        <v>154</v>
      </c>
      <c r="BE238" s="187">
        <f>IF(N238="základní",J238,0)</f>
        <v>0</v>
      </c>
      <c r="BF238" s="187">
        <f>IF(N238="snížená",J238,0)</f>
        <v>0</v>
      </c>
      <c r="BG238" s="187">
        <f>IF(N238="zákl. přenesená",J238,0)</f>
        <v>0</v>
      </c>
      <c r="BH238" s="187">
        <f>IF(N238="sníž. přenesená",J238,0)</f>
        <v>0</v>
      </c>
      <c r="BI238" s="187">
        <f>IF(N238="nulová",J238,0)</f>
        <v>0</v>
      </c>
      <c r="BJ238" s="19" t="s">
        <v>80</v>
      </c>
      <c r="BK238" s="187">
        <f>ROUND(I238*H238,2)</f>
        <v>0</v>
      </c>
      <c r="BL238" s="19" t="s">
        <v>161</v>
      </c>
      <c r="BM238" s="19" t="s">
        <v>2819</v>
      </c>
    </row>
    <row r="239" s="1" customFormat="1">
      <c r="B239" s="37"/>
      <c r="D239" s="188" t="s">
        <v>163</v>
      </c>
      <c r="F239" s="189" t="s">
        <v>2820</v>
      </c>
      <c r="I239" s="121"/>
      <c r="L239" s="37"/>
      <c r="M239" s="190"/>
      <c r="N239" s="67"/>
      <c r="O239" s="67"/>
      <c r="P239" s="67"/>
      <c r="Q239" s="67"/>
      <c r="R239" s="67"/>
      <c r="S239" s="67"/>
      <c r="T239" s="68"/>
      <c r="AT239" s="19" t="s">
        <v>163</v>
      </c>
      <c r="AU239" s="19" t="s">
        <v>82</v>
      </c>
    </row>
    <row r="240" s="14" customFormat="1">
      <c r="B240" s="217"/>
      <c r="D240" s="188" t="s">
        <v>165</v>
      </c>
      <c r="E240" s="218" t="s">
        <v>3</v>
      </c>
      <c r="F240" s="219" t="s">
        <v>2821</v>
      </c>
      <c r="H240" s="218" t="s">
        <v>3</v>
      </c>
      <c r="I240" s="220"/>
      <c r="L240" s="217"/>
      <c r="M240" s="221"/>
      <c r="N240" s="222"/>
      <c r="O240" s="222"/>
      <c r="P240" s="222"/>
      <c r="Q240" s="222"/>
      <c r="R240" s="222"/>
      <c r="S240" s="222"/>
      <c r="T240" s="223"/>
      <c r="AT240" s="218" t="s">
        <v>165</v>
      </c>
      <c r="AU240" s="218" t="s">
        <v>82</v>
      </c>
      <c r="AV240" s="14" t="s">
        <v>80</v>
      </c>
      <c r="AW240" s="14" t="s">
        <v>33</v>
      </c>
      <c r="AX240" s="14" t="s">
        <v>72</v>
      </c>
      <c r="AY240" s="218" t="s">
        <v>154</v>
      </c>
    </row>
    <row r="241" s="12" customFormat="1">
      <c r="B241" s="191"/>
      <c r="D241" s="188" t="s">
        <v>165</v>
      </c>
      <c r="E241" s="198" t="s">
        <v>3</v>
      </c>
      <c r="F241" s="192" t="s">
        <v>2822</v>
      </c>
      <c r="H241" s="193">
        <v>35.189999999999998</v>
      </c>
      <c r="I241" s="194"/>
      <c r="L241" s="191"/>
      <c r="M241" s="195"/>
      <c r="N241" s="196"/>
      <c r="O241" s="196"/>
      <c r="P241" s="196"/>
      <c r="Q241" s="196"/>
      <c r="R241" s="196"/>
      <c r="S241" s="196"/>
      <c r="T241" s="197"/>
      <c r="AT241" s="198" t="s">
        <v>165</v>
      </c>
      <c r="AU241" s="198" t="s">
        <v>82</v>
      </c>
      <c r="AV241" s="12" t="s">
        <v>82</v>
      </c>
      <c r="AW241" s="12" t="s">
        <v>33</v>
      </c>
      <c r="AX241" s="12" t="s">
        <v>72</v>
      </c>
      <c r="AY241" s="198" t="s">
        <v>154</v>
      </c>
    </row>
    <row r="242" s="12" customFormat="1">
      <c r="B242" s="191"/>
      <c r="D242" s="188" t="s">
        <v>165</v>
      </c>
      <c r="E242" s="198" t="s">
        <v>3</v>
      </c>
      <c r="F242" s="192" t="s">
        <v>2823</v>
      </c>
      <c r="H242" s="193">
        <v>10.710000000000001</v>
      </c>
      <c r="I242" s="194"/>
      <c r="L242" s="191"/>
      <c r="M242" s="195"/>
      <c r="N242" s="196"/>
      <c r="O242" s="196"/>
      <c r="P242" s="196"/>
      <c r="Q242" s="196"/>
      <c r="R242" s="196"/>
      <c r="S242" s="196"/>
      <c r="T242" s="197"/>
      <c r="AT242" s="198" t="s">
        <v>165</v>
      </c>
      <c r="AU242" s="198" t="s">
        <v>82</v>
      </c>
      <c r="AV242" s="12" t="s">
        <v>82</v>
      </c>
      <c r="AW242" s="12" t="s">
        <v>33</v>
      </c>
      <c r="AX242" s="12" t="s">
        <v>72</v>
      </c>
      <c r="AY242" s="198" t="s">
        <v>154</v>
      </c>
    </row>
    <row r="243" s="13" customFormat="1">
      <c r="B243" s="199"/>
      <c r="D243" s="188" t="s">
        <v>165</v>
      </c>
      <c r="E243" s="200" t="s">
        <v>3</v>
      </c>
      <c r="F243" s="201" t="s">
        <v>179</v>
      </c>
      <c r="H243" s="202">
        <v>45.899999999999999</v>
      </c>
      <c r="I243" s="203"/>
      <c r="L243" s="199"/>
      <c r="M243" s="204"/>
      <c r="N243" s="205"/>
      <c r="O243" s="205"/>
      <c r="P243" s="205"/>
      <c r="Q243" s="205"/>
      <c r="R243" s="205"/>
      <c r="S243" s="205"/>
      <c r="T243" s="206"/>
      <c r="AT243" s="200" t="s">
        <v>165</v>
      </c>
      <c r="AU243" s="200" t="s">
        <v>82</v>
      </c>
      <c r="AV243" s="13" t="s">
        <v>161</v>
      </c>
      <c r="AW243" s="13" t="s">
        <v>33</v>
      </c>
      <c r="AX243" s="13" t="s">
        <v>80</v>
      </c>
      <c r="AY243" s="200" t="s">
        <v>154</v>
      </c>
    </row>
    <row r="244" s="1" customFormat="1" ht="16.5" customHeight="1">
      <c r="B244" s="175"/>
      <c r="C244" s="176" t="s">
        <v>545</v>
      </c>
      <c r="D244" s="176" t="s">
        <v>156</v>
      </c>
      <c r="E244" s="177" t="s">
        <v>2824</v>
      </c>
      <c r="F244" s="178" t="s">
        <v>2825</v>
      </c>
      <c r="G244" s="179" t="s">
        <v>206</v>
      </c>
      <c r="H244" s="180">
        <v>212.15000000000001</v>
      </c>
      <c r="I244" s="181"/>
      <c r="J244" s="182">
        <f>ROUND(I244*H244,2)</f>
        <v>0</v>
      </c>
      <c r="K244" s="178" t="s">
        <v>160</v>
      </c>
      <c r="L244" s="37"/>
      <c r="M244" s="183" t="s">
        <v>3</v>
      </c>
      <c r="N244" s="184" t="s">
        <v>43</v>
      </c>
      <c r="O244" s="67"/>
      <c r="P244" s="185">
        <f>O244*H244</f>
        <v>0</v>
      </c>
      <c r="Q244" s="185">
        <v>0</v>
      </c>
      <c r="R244" s="185">
        <f>Q244*H244</f>
        <v>0</v>
      </c>
      <c r="S244" s="185">
        <v>0.070000000000000007</v>
      </c>
      <c r="T244" s="186">
        <f>S244*H244</f>
        <v>14.850500000000002</v>
      </c>
      <c r="AR244" s="19" t="s">
        <v>161</v>
      </c>
      <c r="AT244" s="19" t="s">
        <v>156</v>
      </c>
      <c r="AU244" s="19" t="s">
        <v>82</v>
      </c>
      <c r="AY244" s="19" t="s">
        <v>154</v>
      </c>
      <c r="BE244" s="187">
        <f>IF(N244="základní",J244,0)</f>
        <v>0</v>
      </c>
      <c r="BF244" s="187">
        <f>IF(N244="snížená",J244,0)</f>
        <v>0</v>
      </c>
      <c r="BG244" s="187">
        <f>IF(N244="zákl. přenesená",J244,0)</f>
        <v>0</v>
      </c>
      <c r="BH244" s="187">
        <f>IF(N244="sníž. přenesená",J244,0)</f>
        <v>0</v>
      </c>
      <c r="BI244" s="187">
        <f>IF(N244="nulová",J244,0)</f>
        <v>0</v>
      </c>
      <c r="BJ244" s="19" t="s">
        <v>80</v>
      </c>
      <c r="BK244" s="187">
        <f>ROUND(I244*H244,2)</f>
        <v>0</v>
      </c>
      <c r="BL244" s="19" t="s">
        <v>161</v>
      </c>
      <c r="BM244" s="19" t="s">
        <v>2826</v>
      </c>
    </row>
    <row r="245" s="1" customFormat="1">
      <c r="B245" s="37"/>
      <c r="D245" s="188" t="s">
        <v>163</v>
      </c>
      <c r="F245" s="189" t="s">
        <v>2827</v>
      </c>
      <c r="I245" s="121"/>
      <c r="L245" s="37"/>
      <c r="M245" s="190"/>
      <c r="N245" s="67"/>
      <c r="O245" s="67"/>
      <c r="P245" s="67"/>
      <c r="Q245" s="67"/>
      <c r="R245" s="67"/>
      <c r="S245" s="67"/>
      <c r="T245" s="68"/>
      <c r="AT245" s="19" t="s">
        <v>163</v>
      </c>
      <c r="AU245" s="19" t="s">
        <v>82</v>
      </c>
    </row>
    <row r="246" s="12" customFormat="1">
      <c r="B246" s="191"/>
      <c r="D246" s="188" t="s">
        <v>165</v>
      </c>
      <c r="E246" s="198" t="s">
        <v>3</v>
      </c>
      <c r="F246" s="192" t="s">
        <v>2828</v>
      </c>
      <c r="H246" s="193">
        <v>34.170000000000002</v>
      </c>
      <c r="I246" s="194"/>
      <c r="L246" s="191"/>
      <c r="M246" s="195"/>
      <c r="N246" s="196"/>
      <c r="O246" s="196"/>
      <c r="P246" s="196"/>
      <c r="Q246" s="196"/>
      <c r="R246" s="196"/>
      <c r="S246" s="196"/>
      <c r="T246" s="197"/>
      <c r="AT246" s="198" t="s">
        <v>165</v>
      </c>
      <c r="AU246" s="198" t="s">
        <v>82</v>
      </c>
      <c r="AV246" s="12" t="s">
        <v>82</v>
      </c>
      <c r="AW246" s="12" t="s">
        <v>33</v>
      </c>
      <c r="AX246" s="12" t="s">
        <v>72</v>
      </c>
      <c r="AY246" s="198" t="s">
        <v>154</v>
      </c>
    </row>
    <row r="247" s="14" customFormat="1">
      <c r="B247" s="217"/>
      <c r="D247" s="188" t="s">
        <v>165</v>
      </c>
      <c r="E247" s="218" t="s">
        <v>3</v>
      </c>
      <c r="F247" s="219" t="s">
        <v>2704</v>
      </c>
      <c r="H247" s="218" t="s">
        <v>3</v>
      </c>
      <c r="I247" s="220"/>
      <c r="L247" s="217"/>
      <c r="M247" s="221"/>
      <c r="N247" s="222"/>
      <c r="O247" s="222"/>
      <c r="P247" s="222"/>
      <c r="Q247" s="222"/>
      <c r="R247" s="222"/>
      <c r="S247" s="222"/>
      <c r="T247" s="223"/>
      <c r="AT247" s="218" t="s">
        <v>165</v>
      </c>
      <c r="AU247" s="218" t="s">
        <v>82</v>
      </c>
      <c r="AV247" s="14" t="s">
        <v>80</v>
      </c>
      <c r="AW247" s="14" t="s">
        <v>33</v>
      </c>
      <c r="AX247" s="14" t="s">
        <v>72</v>
      </c>
      <c r="AY247" s="218" t="s">
        <v>154</v>
      </c>
    </row>
    <row r="248" s="12" customFormat="1">
      <c r="B248" s="191"/>
      <c r="D248" s="188" t="s">
        <v>165</v>
      </c>
      <c r="E248" s="198" t="s">
        <v>3</v>
      </c>
      <c r="F248" s="192" t="s">
        <v>2705</v>
      </c>
      <c r="H248" s="193">
        <v>66.560000000000002</v>
      </c>
      <c r="I248" s="194"/>
      <c r="L248" s="191"/>
      <c r="M248" s="195"/>
      <c r="N248" s="196"/>
      <c r="O248" s="196"/>
      <c r="P248" s="196"/>
      <c r="Q248" s="196"/>
      <c r="R248" s="196"/>
      <c r="S248" s="196"/>
      <c r="T248" s="197"/>
      <c r="AT248" s="198" t="s">
        <v>165</v>
      </c>
      <c r="AU248" s="198" t="s">
        <v>82</v>
      </c>
      <c r="AV248" s="12" t="s">
        <v>82</v>
      </c>
      <c r="AW248" s="12" t="s">
        <v>33</v>
      </c>
      <c r="AX248" s="12" t="s">
        <v>72</v>
      </c>
      <c r="AY248" s="198" t="s">
        <v>154</v>
      </c>
    </row>
    <row r="249" s="12" customFormat="1">
      <c r="B249" s="191"/>
      <c r="D249" s="188" t="s">
        <v>165</v>
      </c>
      <c r="E249" s="198" t="s">
        <v>3</v>
      </c>
      <c r="F249" s="192" t="s">
        <v>2706</v>
      </c>
      <c r="H249" s="193">
        <v>17.920000000000002</v>
      </c>
      <c r="I249" s="194"/>
      <c r="L249" s="191"/>
      <c r="M249" s="195"/>
      <c r="N249" s="196"/>
      <c r="O249" s="196"/>
      <c r="P249" s="196"/>
      <c r="Q249" s="196"/>
      <c r="R249" s="196"/>
      <c r="S249" s="196"/>
      <c r="T249" s="197"/>
      <c r="AT249" s="198" t="s">
        <v>165</v>
      </c>
      <c r="AU249" s="198" t="s">
        <v>82</v>
      </c>
      <c r="AV249" s="12" t="s">
        <v>82</v>
      </c>
      <c r="AW249" s="12" t="s">
        <v>33</v>
      </c>
      <c r="AX249" s="12" t="s">
        <v>72</v>
      </c>
      <c r="AY249" s="198" t="s">
        <v>154</v>
      </c>
    </row>
    <row r="250" s="12" customFormat="1">
      <c r="B250" s="191"/>
      <c r="D250" s="188" t="s">
        <v>165</v>
      </c>
      <c r="E250" s="198" t="s">
        <v>3</v>
      </c>
      <c r="F250" s="192" t="s">
        <v>2707</v>
      </c>
      <c r="H250" s="193">
        <v>14.720000000000001</v>
      </c>
      <c r="I250" s="194"/>
      <c r="L250" s="191"/>
      <c r="M250" s="195"/>
      <c r="N250" s="196"/>
      <c r="O250" s="196"/>
      <c r="P250" s="196"/>
      <c r="Q250" s="196"/>
      <c r="R250" s="196"/>
      <c r="S250" s="196"/>
      <c r="T250" s="197"/>
      <c r="AT250" s="198" t="s">
        <v>165</v>
      </c>
      <c r="AU250" s="198" t="s">
        <v>82</v>
      </c>
      <c r="AV250" s="12" t="s">
        <v>82</v>
      </c>
      <c r="AW250" s="12" t="s">
        <v>33</v>
      </c>
      <c r="AX250" s="12" t="s">
        <v>72</v>
      </c>
      <c r="AY250" s="198" t="s">
        <v>154</v>
      </c>
    </row>
    <row r="251" s="12" customFormat="1">
      <c r="B251" s="191"/>
      <c r="D251" s="188" t="s">
        <v>165</v>
      </c>
      <c r="E251" s="198" t="s">
        <v>3</v>
      </c>
      <c r="F251" s="192" t="s">
        <v>2708</v>
      </c>
      <c r="H251" s="193">
        <v>44.159999999999997</v>
      </c>
      <c r="I251" s="194"/>
      <c r="L251" s="191"/>
      <c r="M251" s="195"/>
      <c r="N251" s="196"/>
      <c r="O251" s="196"/>
      <c r="P251" s="196"/>
      <c r="Q251" s="196"/>
      <c r="R251" s="196"/>
      <c r="S251" s="196"/>
      <c r="T251" s="197"/>
      <c r="AT251" s="198" t="s">
        <v>165</v>
      </c>
      <c r="AU251" s="198" t="s">
        <v>82</v>
      </c>
      <c r="AV251" s="12" t="s">
        <v>82</v>
      </c>
      <c r="AW251" s="12" t="s">
        <v>33</v>
      </c>
      <c r="AX251" s="12" t="s">
        <v>72</v>
      </c>
      <c r="AY251" s="198" t="s">
        <v>154</v>
      </c>
    </row>
    <row r="252" s="14" customFormat="1">
      <c r="B252" s="217"/>
      <c r="D252" s="188" t="s">
        <v>165</v>
      </c>
      <c r="E252" s="218" t="s">
        <v>3</v>
      </c>
      <c r="F252" s="219" t="s">
        <v>2829</v>
      </c>
      <c r="H252" s="218" t="s">
        <v>3</v>
      </c>
      <c r="I252" s="220"/>
      <c r="L252" s="217"/>
      <c r="M252" s="221"/>
      <c r="N252" s="222"/>
      <c r="O252" s="222"/>
      <c r="P252" s="222"/>
      <c r="Q252" s="222"/>
      <c r="R252" s="222"/>
      <c r="S252" s="222"/>
      <c r="T252" s="223"/>
      <c r="AT252" s="218" t="s">
        <v>165</v>
      </c>
      <c r="AU252" s="218" t="s">
        <v>82</v>
      </c>
      <c r="AV252" s="14" t="s">
        <v>80</v>
      </c>
      <c r="AW252" s="14" t="s">
        <v>33</v>
      </c>
      <c r="AX252" s="14" t="s">
        <v>72</v>
      </c>
      <c r="AY252" s="218" t="s">
        <v>154</v>
      </c>
    </row>
    <row r="253" s="12" customFormat="1">
      <c r="B253" s="191"/>
      <c r="D253" s="188" t="s">
        <v>165</v>
      </c>
      <c r="E253" s="198" t="s">
        <v>3</v>
      </c>
      <c r="F253" s="192" t="s">
        <v>2830</v>
      </c>
      <c r="H253" s="193">
        <v>26.52</v>
      </c>
      <c r="I253" s="194"/>
      <c r="L253" s="191"/>
      <c r="M253" s="195"/>
      <c r="N253" s="196"/>
      <c r="O253" s="196"/>
      <c r="P253" s="196"/>
      <c r="Q253" s="196"/>
      <c r="R253" s="196"/>
      <c r="S253" s="196"/>
      <c r="T253" s="197"/>
      <c r="AT253" s="198" t="s">
        <v>165</v>
      </c>
      <c r="AU253" s="198" t="s">
        <v>82</v>
      </c>
      <c r="AV253" s="12" t="s">
        <v>82</v>
      </c>
      <c r="AW253" s="12" t="s">
        <v>33</v>
      </c>
      <c r="AX253" s="12" t="s">
        <v>72</v>
      </c>
      <c r="AY253" s="198" t="s">
        <v>154</v>
      </c>
    </row>
    <row r="254" s="12" customFormat="1">
      <c r="B254" s="191"/>
      <c r="D254" s="188" t="s">
        <v>165</v>
      </c>
      <c r="E254" s="198" t="s">
        <v>3</v>
      </c>
      <c r="F254" s="192" t="s">
        <v>2831</v>
      </c>
      <c r="H254" s="193">
        <v>8.0999999999999996</v>
      </c>
      <c r="I254" s="194"/>
      <c r="L254" s="191"/>
      <c r="M254" s="195"/>
      <c r="N254" s="196"/>
      <c r="O254" s="196"/>
      <c r="P254" s="196"/>
      <c r="Q254" s="196"/>
      <c r="R254" s="196"/>
      <c r="S254" s="196"/>
      <c r="T254" s="197"/>
      <c r="AT254" s="198" t="s">
        <v>165</v>
      </c>
      <c r="AU254" s="198" t="s">
        <v>82</v>
      </c>
      <c r="AV254" s="12" t="s">
        <v>82</v>
      </c>
      <c r="AW254" s="12" t="s">
        <v>33</v>
      </c>
      <c r="AX254" s="12" t="s">
        <v>72</v>
      </c>
      <c r="AY254" s="198" t="s">
        <v>154</v>
      </c>
    </row>
    <row r="255" s="13" customFormat="1">
      <c r="B255" s="199"/>
      <c r="D255" s="188" t="s">
        <v>165</v>
      </c>
      <c r="E255" s="200" t="s">
        <v>3</v>
      </c>
      <c r="F255" s="201" t="s">
        <v>179</v>
      </c>
      <c r="H255" s="202">
        <v>212.15000000000001</v>
      </c>
      <c r="I255" s="203"/>
      <c r="L255" s="199"/>
      <c r="M255" s="204"/>
      <c r="N255" s="205"/>
      <c r="O255" s="205"/>
      <c r="P255" s="205"/>
      <c r="Q255" s="205"/>
      <c r="R255" s="205"/>
      <c r="S255" s="205"/>
      <c r="T255" s="206"/>
      <c r="AT255" s="200" t="s">
        <v>165</v>
      </c>
      <c r="AU255" s="200" t="s">
        <v>82</v>
      </c>
      <c r="AV255" s="13" t="s">
        <v>161</v>
      </c>
      <c r="AW255" s="13" t="s">
        <v>33</v>
      </c>
      <c r="AX255" s="13" t="s">
        <v>80</v>
      </c>
      <c r="AY255" s="200" t="s">
        <v>154</v>
      </c>
    </row>
    <row r="256" s="1" customFormat="1" ht="16.5" customHeight="1">
      <c r="B256" s="175"/>
      <c r="C256" s="176" t="s">
        <v>549</v>
      </c>
      <c r="D256" s="176" t="s">
        <v>156</v>
      </c>
      <c r="E256" s="177" t="s">
        <v>2832</v>
      </c>
      <c r="F256" s="178" t="s">
        <v>2833</v>
      </c>
      <c r="G256" s="179" t="s">
        <v>206</v>
      </c>
      <c r="H256" s="180">
        <v>212.15000000000001</v>
      </c>
      <c r="I256" s="181"/>
      <c r="J256" s="182">
        <f>ROUND(I256*H256,2)</f>
        <v>0</v>
      </c>
      <c r="K256" s="178" t="s">
        <v>160</v>
      </c>
      <c r="L256" s="37"/>
      <c r="M256" s="183" t="s">
        <v>3</v>
      </c>
      <c r="N256" s="184" t="s">
        <v>43</v>
      </c>
      <c r="O256" s="67"/>
      <c r="P256" s="185">
        <f>O256*H256</f>
        <v>0</v>
      </c>
      <c r="Q256" s="185">
        <v>0</v>
      </c>
      <c r="R256" s="185">
        <f>Q256*H256</f>
        <v>0</v>
      </c>
      <c r="S256" s="185">
        <v>0</v>
      </c>
      <c r="T256" s="186">
        <f>S256*H256</f>
        <v>0</v>
      </c>
      <c r="AR256" s="19" t="s">
        <v>161</v>
      </c>
      <c r="AT256" s="19" t="s">
        <v>156</v>
      </c>
      <c r="AU256" s="19" t="s">
        <v>82</v>
      </c>
      <c r="AY256" s="19" t="s">
        <v>154</v>
      </c>
      <c r="BE256" s="187">
        <f>IF(N256="základní",J256,0)</f>
        <v>0</v>
      </c>
      <c r="BF256" s="187">
        <f>IF(N256="snížená",J256,0)</f>
        <v>0</v>
      </c>
      <c r="BG256" s="187">
        <f>IF(N256="zákl. přenesená",J256,0)</f>
        <v>0</v>
      </c>
      <c r="BH256" s="187">
        <f>IF(N256="sníž. přenesená",J256,0)</f>
        <v>0</v>
      </c>
      <c r="BI256" s="187">
        <f>IF(N256="nulová",J256,0)</f>
        <v>0</v>
      </c>
      <c r="BJ256" s="19" t="s">
        <v>80</v>
      </c>
      <c r="BK256" s="187">
        <f>ROUND(I256*H256,2)</f>
        <v>0</v>
      </c>
      <c r="BL256" s="19" t="s">
        <v>161</v>
      </c>
      <c r="BM256" s="19" t="s">
        <v>2834</v>
      </c>
    </row>
    <row r="257" s="1" customFormat="1">
      <c r="B257" s="37"/>
      <c r="D257" s="188" t="s">
        <v>163</v>
      </c>
      <c r="F257" s="189" t="s">
        <v>2835</v>
      </c>
      <c r="I257" s="121"/>
      <c r="L257" s="37"/>
      <c r="M257" s="190"/>
      <c r="N257" s="67"/>
      <c r="O257" s="67"/>
      <c r="P257" s="67"/>
      <c r="Q257" s="67"/>
      <c r="R257" s="67"/>
      <c r="S257" s="67"/>
      <c r="T257" s="68"/>
      <c r="AT257" s="19" t="s">
        <v>163</v>
      </c>
      <c r="AU257" s="19" t="s">
        <v>82</v>
      </c>
    </row>
    <row r="258" s="1" customFormat="1" ht="16.5" customHeight="1">
      <c r="B258" s="175"/>
      <c r="C258" s="176" t="s">
        <v>553</v>
      </c>
      <c r="D258" s="176" t="s">
        <v>156</v>
      </c>
      <c r="E258" s="177" t="s">
        <v>2836</v>
      </c>
      <c r="F258" s="178" t="s">
        <v>2837</v>
      </c>
      <c r="G258" s="179" t="s">
        <v>206</v>
      </c>
      <c r="H258" s="180">
        <v>212.15000000000001</v>
      </c>
      <c r="I258" s="181"/>
      <c r="J258" s="182">
        <f>ROUND(I258*H258,2)</f>
        <v>0</v>
      </c>
      <c r="K258" s="178" t="s">
        <v>160</v>
      </c>
      <c r="L258" s="37"/>
      <c r="M258" s="183" t="s">
        <v>3</v>
      </c>
      <c r="N258" s="184" t="s">
        <v>43</v>
      </c>
      <c r="O258" s="67"/>
      <c r="P258" s="185">
        <f>O258*H258</f>
        <v>0</v>
      </c>
      <c r="Q258" s="185">
        <v>0.00315</v>
      </c>
      <c r="R258" s="185">
        <f>Q258*H258</f>
        <v>0.66827250000000005</v>
      </c>
      <c r="S258" s="185">
        <v>0</v>
      </c>
      <c r="T258" s="186">
        <f>S258*H258</f>
        <v>0</v>
      </c>
      <c r="AR258" s="19" t="s">
        <v>161</v>
      </c>
      <c r="AT258" s="19" t="s">
        <v>156</v>
      </c>
      <c r="AU258" s="19" t="s">
        <v>82</v>
      </c>
      <c r="AY258" s="19" t="s">
        <v>154</v>
      </c>
      <c r="BE258" s="187">
        <f>IF(N258="základní",J258,0)</f>
        <v>0</v>
      </c>
      <c r="BF258" s="187">
        <f>IF(N258="snížená",J258,0)</f>
        <v>0</v>
      </c>
      <c r="BG258" s="187">
        <f>IF(N258="zákl. přenesená",J258,0)</f>
        <v>0</v>
      </c>
      <c r="BH258" s="187">
        <f>IF(N258="sníž. přenesená",J258,0)</f>
        <v>0</v>
      </c>
      <c r="BI258" s="187">
        <f>IF(N258="nulová",J258,0)</f>
        <v>0</v>
      </c>
      <c r="BJ258" s="19" t="s">
        <v>80</v>
      </c>
      <c r="BK258" s="187">
        <f>ROUND(I258*H258,2)</f>
        <v>0</v>
      </c>
      <c r="BL258" s="19" t="s">
        <v>161</v>
      </c>
      <c r="BM258" s="19" t="s">
        <v>2838</v>
      </c>
    </row>
    <row r="259" s="1" customFormat="1" ht="16.5" customHeight="1">
      <c r="B259" s="175"/>
      <c r="C259" s="176" t="s">
        <v>557</v>
      </c>
      <c r="D259" s="176" t="s">
        <v>156</v>
      </c>
      <c r="E259" s="177" t="s">
        <v>2839</v>
      </c>
      <c r="F259" s="178" t="s">
        <v>2840</v>
      </c>
      <c r="G259" s="179" t="s">
        <v>206</v>
      </c>
      <c r="H259" s="180">
        <v>212.15000000000001</v>
      </c>
      <c r="I259" s="181"/>
      <c r="J259" s="182">
        <f>ROUND(I259*H259,2)</f>
        <v>0</v>
      </c>
      <c r="K259" s="178" t="s">
        <v>3</v>
      </c>
      <c r="L259" s="37"/>
      <c r="M259" s="183" t="s">
        <v>3</v>
      </c>
      <c r="N259" s="184" t="s">
        <v>43</v>
      </c>
      <c r="O259" s="67"/>
      <c r="P259" s="185">
        <f>O259*H259</f>
        <v>0</v>
      </c>
      <c r="Q259" s="185">
        <v>0.00040000000000000002</v>
      </c>
      <c r="R259" s="185">
        <f>Q259*H259</f>
        <v>0.084860000000000005</v>
      </c>
      <c r="S259" s="185">
        <v>0</v>
      </c>
      <c r="T259" s="186">
        <f>S259*H259</f>
        <v>0</v>
      </c>
      <c r="AR259" s="19" t="s">
        <v>161</v>
      </c>
      <c r="AT259" s="19" t="s">
        <v>156</v>
      </c>
      <c r="AU259" s="19" t="s">
        <v>82</v>
      </c>
      <c r="AY259" s="19" t="s">
        <v>154</v>
      </c>
      <c r="BE259" s="187">
        <f>IF(N259="základní",J259,0)</f>
        <v>0</v>
      </c>
      <c r="BF259" s="187">
        <f>IF(N259="snížená",J259,0)</f>
        <v>0</v>
      </c>
      <c r="BG259" s="187">
        <f>IF(N259="zákl. přenesená",J259,0)</f>
        <v>0</v>
      </c>
      <c r="BH259" s="187">
        <f>IF(N259="sníž. přenesená",J259,0)</f>
        <v>0</v>
      </c>
      <c r="BI259" s="187">
        <f>IF(N259="nulová",J259,0)</f>
        <v>0</v>
      </c>
      <c r="BJ259" s="19" t="s">
        <v>80</v>
      </c>
      <c r="BK259" s="187">
        <f>ROUND(I259*H259,2)</f>
        <v>0</v>
      </c>
      <c r="BL259" s="19" t="s">
        <v>161</v>
      </c>
      <c r="BM259" s="19" t="s">
        <v>2841</v>
      </c>
    </row>
    <row r="260" s="11" customFormat="1" ht="22.8" customHeight="1">
      <c r="B260" s="162"/>
      <c r="D260" s="163" t="s">
        <v>71</v>
      </c>
      <c r="E260" s="173" t="s">
        <v>2347</v>
      </c>
      <c r="F260" s="173" t="s">
        <v>2348</v>
      </c>
      <c r="I260" s="165"/>
      <c r="J260" s="174">
        <f>BK260</f>
        <v>0</v>
      </c>
      <c r="L260" s="162"/>
      <c r="M260" s="167"/>
      <c r="N260" s="168"/>
      <c r="O260" s="168"/>
      <c r="P260" s="169">
        <f>SUM(P261:P273)</f>
        <v>0</v>
      </c>
      <c r="Q260" s="168"/>
      <c r="R260" s="169">
        <f>SUM(R261:R273)</f>
        <v>0</v>
      </c>
      <c r="S260" s="168"/>
      <c r="T260" s="170">
        <f>SUM(T261:T273)</f>
        <v>0</v>
      </c>
      <c r="AR260" s="163" t="s">
        <v>80</v>
      </c>
      <c r="AT260" s="171" t="s">
        <v>71</v>
      </c>
      <c r="AU260" s="171" t="s">
        <v>80</v>
      </c>
      <c r="AY260" s="163" t="s">
        <v>154</v>
      </c>
      <c r="BK260" s="172">
        <f>SUM(BK261:BK273)</f>
        <v>0</v>
      </c>
    </row>
    <row r="261" s="1" customFormat="1" ht="16.5" customHeight="1">
      <c r="B261" s="175"/>
      <c r="C261" s="176" t="s">
        <v>561</v>
      </c>
      <c r="D261" s="176" t="s">
        <v>156</v>
      </c>
      <c r="E261" s="177" t="s">
        <v>2842</v>
      </c>
      <c r="F261" s="178" t="s">
        <v>2843</v>
      </c>
      <c r="G261" s="179" t="s">
        <v>235</v>
      </c>
      <c r="H261" s="180">
        <v>57.234999999999999</v>
      </c>
      <c r="I261" s="181"/>
      <c r="J261" s="182">
        <f>ROUND(I261*H261,2)</f>
        <v>0</v>
      </c>
      <c r="K261" s="178" t="s">
        <v>160</v>
      </c>
      <c r="L261" s="37"/>
      <c r="M261" s="183" t="s">
        <v>3</v>
      </c>
      <c r="N261" s="184" t="s">
        <v>43</v>
      </c>
      <c r="O261" s="67"/>
      <c r="P261" s="185">
        <f>O261*H261</f>
        <v>0</v>
      </c>
      <c r="Q261" s="185">
        <v>0</v>
      </c>
      <c r="R261" s="185">
        <f>Q261*H261</f>
        <v>0</v>
      </c>
      <c r="S261" s="185">
        <v>0</v>
      </c>
      <c r="T261" s="186">
        <f>S261*H261</f>
        <v>0</v>
      </c>
      <c r="AR261" s="19" t="s">
        <v>161</v>
      </c>
      <c r="AT261" s="19" t="s">
        <v>156</v>
      </c>
      <c r="AU261" s="19" t="s">
        <v>82</v>
      </c>
      <c r="AY261" s="19" t="s">
        <v>154</v>
      </c>
      <c r="BE261" s="187">
        <f>IF(N261="základní",J261,0)</f>
        <v>0</v>
      </c>
      <c r="BF261" s="187">
        <f>IF(N261="snížená",J261,0)</f>
        <v>0</v>
      </c>
      <c r="BG261" s="187">
        <f>IF(N261="zákl. přenesená",J261,0)</f>
        <v>0</v>
      </c>
      <c r="BH261" s="187">
        <f>IF(N261="sníž. přenesená",J261,0)</f>
        <v>0</v>
      </c>
      <c r="BI261" s="187">
        <f>IF(N261="nulová",J261,0)</f>
        <v>0</v>
      </c>
      <c r="BJ261" s="19" t="s">
        <v>80</v>
      </c>
      <c r="BK261" s="187">
        <f>ROUND(I261*H261,2)</f>
        <v>0</v>
      </c>
      <c r="BL261" s="19" t="s">
        <v>161</v>
      </c>
      <c r="BM261" s="19" t="s">
        <v>2844</v>
      </c>
    </row>
    <row r="262" s="1" customFormat="1">
      <c r="B262" s="37"/>
      <c r="D262" s="188" t="s">
        <v>163</v>
      </c>
      <c r="F262" s="189" t="s">
        <v>2655</v>
      </c>
      <c r="I262" s="121"/>
      <c r="L262" s="37"/>
      <c r="M262" s="190"/>
      <c r="N262" s="67"/>
      <c r="O262" s="67"/>
      <c r="P262" s="67"/>
      <c r="Q262" s="67"/>
      <c r="R262" s="67"/>
      <c r="S262" s="67"/>
      <c r="T262" s="68"/>
      <c r="AT262" s="19" t="s">
        <v>163</v>
      </c>
      <c r="AU262" s="19" t="s">
        <v>82</v>
      </c>
    </row>
    <row r="263" s="12" customFormat="1">
      <c r="B263" s="191"/>
      <c r="D263" s="188" t="s">
        <v>165</v>
      </c>
      <c r="E263" s="198" t="s">
        <v>3</v>
      </c>
      <c r="F263" s="192" t="s">
        <v>2845</v>
      </c>
      <c r="H263" s="193">
        <v>57.234999999999999</v>
      </c>
      <c r="I263" s="194"/>
      <c r="L263" s="191"/>
      <c r="M263" s="195"/>
      <c r="N263" s="196"/>
      <c r="O263" s="196"/>
      <c r="P263" s="196"/>
      <c r="Q263" s="196"/>
      <c r="R263" s="196"/>
      <c r="S263" s="196"/>
      <c r="T263" s="197"/>
      <c r="AT263" s="198" t="s">
        <v>165</v>
      </c>
      <c r="AU263" s="198" t="s">
        <v>82</v>
      </c>
      <c r="AV263" s="12" t="s">
        <v>82</v>
      </c>
      <c r="AW263" s="12" t="s">
        <v>33</v>
      </c>
      <c r="AX263" s="12" t="s">
        <v>80</v>
      </c>
      <c r="AY263" s="198" t="s">
        <v>154</v>
      </c>
    </row>
    <row r="264" s="1" customFormat="1" ht="22.5" customHeight="1">
      <c r="B264" s="175"/>
      <c r="C264" s="176" t="s">
        <v>568</v>
      </c>
      <c r="D264" s="176" t="s">
        <v>156</v>
      </c>
      <c r="E264" s="177" t="s">
        <v>2846</v>
      </c>
      <c r="F264" s="178" t="s">
        <v>2847</v>
      </c>
      <c r="G264" s="179" t="s">
        <v>235</v>
      </c>
      <c r="H264" s="180">
        <v>57.234999999999999</v>
      </c>
      <c r="I264" s="181"/>
      <c r="J264" s="182">
        <f>ROUND(I264*H264,2)</f>
        <v>0</v>
      </c>
      <c r="K264" s="178" t="s">
        <v>160</v>
      </c>
      <c r="L264" s="37"/>
      <c r="M264" s="183" t="s">
        <v>3</v>
      </c>
      <c r="N264" s="184" t="s">
        <v>43</v>
      </c>
      <c r="O264" s="67"/>
      <c r="P264" s="185">
        <f>O264*H264</f>
        <v>0</v>
      </c>
      <c r="Q264" s="185">
        <v>0</v>
      </c>
      <c r="R264" s="185">
        <f>Q264*H264</f>
        <v>0</v>
      </c>
      <c r="S264" s="185">
        <v>0</v>
      </c>
      <c r="T264" s="186">
        <f>S264*H264</f>
        <v>0</v>
      </c>
      <c r="AR264" s="19" t="s">
        <v>161</v>
      </c>
      <c r="AT264" s="19" t="s">
        <v>156</v>
      </c>
      <c r="AU264" s="19" t="s">
        <v>82</v>
      </c>
      <c r="AY264" s="19" t="s">
        <v>154</v>
      </c>
      <c r="BE264" s="187">
        <f>IF(N264="základní",J264,0)</f>
        <v>0</v>
      </c>
      <c r="BF264" s="187">
        <f>IF(N264="snížená",J264,0)</f>
        <v>0</v>
      </c>
      <c r="BG264" s="187">
        <f>IF(N264="zákl. přenesená",J264,0)</f>
        <v>0</v>
      </c>
      <c r="BH264" s="187">
        <f>IF(N264="sníž. přenesená",J264,0)</f>
        <v>0</v>
      </c>
      <c r="BI264" s="187">
        <f>IF(N264="nulová",J264,0)</f>
        <v>0</v>
      </c>
      <c r="BJ264" s="19" t="s">
        <v>80</v>
      </c>
      <c r="BK264" s="187">
        <f>ROUND(I264*H264,2)</f>
        <v>0</v>
      </c>
      <c r="BL264" s="19" t="s">
        <v>161</v>
      </c>
      <c r="BM264" s="19" t="s">
        <v>2848</v>
      </c>
    </row>
    <row r="265" s="1" customFormat="1">
      <c r="B265" s="37"/>
      <c r="D265" s="188" t="s">
        <v>163</v>
      </c>
      <c r="F265" s="189" t="s">
        <v>2356</v>
      </c>
      <c r="I265" s="121"/>
      <c r="L265" s="37"/>
      <c r="M265" s="190"/>
      <c r="N265" s="67"/>
      <c r="O265" s="67"/>
      <c r="P265" s="67"/>
      <c r="Q265" s="67"/>
      <c r="R265" s="67"/>
      <c r="S265" s="67"/>
      <c r="T265" s="68"/>
      <c r="AT265" s="19" t="s">
        <v>163</v>
      </c>
      <c r="AU265" s="19" t="s">
        <v>82</v>
      </c>
    </row>
    <row r="266" s="1" customFormat="1" ht="16.5" customHeight="1">
      <c r="B266" s="175"/>
      <c r="C266" s="176" t="s">
        <v>573</v>
      </c>
      <c r="D266" s="176" t="s">
        <v>156</v>
      </c>
      <c r="E266" s="177" t="s">
        <v>2849</v>
      </c>
      <c r="F266" s="178" t="s">
        <v>2653</v>
      </c>
      <c r="G266" s="179" t="s">
        <v>235</v>
      </c>
      <c r="H266" s="180">
        <v>111.435</v>
      </c>
      <c r="I266" s="181"/>
      <c r="J266" s="182">
        <f>ROUND(I266*H266,2)</f>
        <v>0</v>
      </c>
      <c r="K266" s="178" t="s">
        <v>160</v>
      </c>
      <c r="L266" s="37"/>
      <c r="M266" s="183" t="s">
        <v>3</v>
      </c>
      <c r="N266" s="184" t="s">
        <v>43</v>
      </c>
      <c r="O266" s="67"/>
      <c r="P266" s="185">
        <f>O266*H266</f>
        <v>0</v>
      </c>
      <c r="Q266" s="185">
        <v>0</v>
      </c>
      <c r="R266" s="185">
        <f>Q266*H266</f>
        <v>0</v>
      </c>
      <c r="S266" s="185">
        <v>0</v>
      </c>
      <c r="T266" s="186">
        <f>S266*H266</f>
        <v>0</v>
      </c>
      <c r="AR266" s="19" t="s">
        <v>161</v>
      </c>
      <c r="AT266" s="19" t="s">
        <v>156</v>
      </c>
      <c r="AU266" s="19" t="s">
        <v>82</v>
      </c>
      <c r="AY266" s="19" t="s">
        <v>154</v>
      </c>
      <c r="BE266" s="187">
        <f>IF(N266="základní",J266,0)</f>
        <v>0</v>
      </c>
      <c r="BF266" s="187">
        <f>IF(N266="snížená",J266,0)</f>
        <v>0</v>
      </c>
      <c r="BG266" s="187">
        <f>IF(N266="zákl. přenesená",J266,0)</f>
        <v>0</v>
      </c>
      <c r="BH266" s="187">
        <f>IF(N266="sníž. přenesená",J266,0)</f>
        <v>0</v>
      </c>
      <c r="BI266" s="187">
        <f>IF(N266="nulová",J266,0)</f>
        <v>0</v>
      </c>
      <c r="BJ266" s="19" t="s">
        <v>80</v>
      </c>
      <c r="BK266" s="187">
        <f>ROUND(I266*H266,2)</f>
        <v>0</v>
      </c>
      <c r="BL266" s="19" t="s">
        <v>161</v>
      </c>
      <c r="BM266" s="19" t="s">
        <v>2850</v>
      </c>
    </row>
    <row r="267" s="1" customFormat="1">
      <c r="B267" s="37"/>
      <c r="D267" s="188" t="s">
        <v>163</v>
      </c>
      <c r="F267" s="189" t="s">
        <v>2655</v>
      </c>
      <c r="I267" s="121"/>
      <c r="L267" s="37"/>
      <c r="M267" s="190"/>
      <c r="N267" s="67"/>
      <c r="O267" s="67"/>
      <c r="P267" s="67"/>
      <c r="Q267" s="67"/>
      <c r="R267" s="67"/>
      <c r="S267" s="67"/>
      <c r="T267" s="68"/>
      <c r="AT267" s="19" t="s">
        <v>163</v>
      </c>
      <c r="AU267" s="19" t="s">
        <v>82</v>
      </c>
    </row>
    <row r="268" s="1" customFormat="1" ht="22.5" customHeight="1">
      <c r="B268" s="175"/>
      <c r="C268" s="176" t="s">
        <v>582</v>
      </c>
      <c r="D268" s="176" t="s">
        <v>156</v>
      </c>
      <c r="E268" s="177" t="s">
        <v>2851</v>
      </c>
      <c r="F268" s="178" t="s">
        <v>2353</v>
      </c>
      <c r="G268" s="179" t="s">
        <v>235</v>
      </c>
      <c r="H268" s="180">
        <v>46.880000000000003</v>
      </c>
      <c r="I268" s="181"/>
      <c r="J268" s="182">
        <f>ROUND(I268*H268,2)</f>
        <v>0</v>
      </c>
      <c r="K268" s="178" t="s">
        <v>160</v>
      </c>
      <c r="L268" s="37"/>
      <c r="M268" s="183" t="s">
        <v>3</v>
      </c>
      <c r="N268" s="184" t="s">
        <v>43</v>
      </c>
      <c r="O268" s="67"/>
      <c r="P268" s="185">
        <f>O268*H268</f>
        <v>0</v>
      </c>
      <c r="Q268" s="185">
        <v>0</v>
      </c>
      <c r="R268" s="185">
        <f>Q268*H268</f>
        <v>0</v>
      </c>
      <c r="S268" s="185">
        <v>0</v>
      </c>
      <c r="T268" s="186">
        <f>S268*H268</f>
        <v>0</v>
      </c>
      <c r="AR268" s="19" t="s">
        <v>161</v>
      </c>
      <c r="AT268" s="19" t="s">
        <v>156</v>
      </c>
      <c r="AU268" s="19" t="s">
        <v>82</v>
      </c>
      <c r="AY268" s="19" t="s">
        <v>154</v>
      </c>
      <c r="BE268" s="187">
        <f>IF(N268="základní",J268,0)</f>
        <v>0</v>
      </c>
      <c r="BF268" s="187">
        <f>IF(N268="snížená",J268,0)</f>
        <v>0</v>
      </c>
      <c r="BG268" s="187">
        <f>IF(N268="zákl. přenesená",J268,0)</f>
        <v>0</v>
      </c>
      <c r="BH268" s="187">
        <f>IF(N268="sníž. přenesená",J268,0)</f>
        <v>0</v>
      </c>
      <c r="BI268" s="187">
        <f>IF(N268="nulová",J268,0)</f>
        <v>0</v>
      </c>
      <c r="BJ268" s="19" t="s">
        <v>80</v>
      </c>
      <c r="BK268" s="187">
        <f>ROUND(I268*H268,2)</f>
        <v>0</v>
      </c>
      <c r="BL268" s="19" t="s">
        <v>161</v>
      </c>
      <c r="BM268" s="19" t="s">
        <v>2852</v>
      </c>
    </row>
    <row r="269" s="1" customFormat="1">
      <c r="B269" s="37"/>
      <c r="D269" s="188" t="s">
        <v>163</v>
      </c>
      <c r="F269" s="189" t="s">
        <v>2356</v>
      </c>
      <c r="I269" s="121"/>
      <c r="L269" s="37"/>
      <c r="M269" s="190"/>
      <c r="N269" s="67"/>
      <c r="O269" s="67"/>
      <c r="P269" s="67"/>
      <c r="Q269" s="67"/>
      <c r="R269" s="67"/>
      <c r="S269" s="67"/>
      <c r="T269" s="68"/>
      <c r="AT269" s="19" t="s">
        <v>163</v>
      </c>
      <c r="AU269" s="19" t="s">
        <v>82</v>
      </c>
    </row>
    <row r="270" s="12" customFormat="1">
      <c r="B270" s="191"/>
      <c r="D270" s="188" t="s">
        <v>165</v>
      </c>
      <c r="E270" s="198" t="s">
        <v>3</v>
      </c>
      <c r="F270" s="192" t="s">
        <v>2853</v>
      </c>
      <c r="H270" s="193">
        <v>46.880000000000003</v>
      </c>
      <c r="I270" s="194"/>
      <c r="L270" s="191"/>
      <c r="M270" s="195"/>
      <c r="N270" s="196"/>
      <c r="O270" s="196"/>
      <c r="P270" s="196"/>
      <c r="Q270" s="196"/>
      <c r="R270" s="196"/>
      <c r="S270" s="196"/>
      <c r="T270" s="197"/>
      <c r="AT270" s="198" t="s">
        <v>165</v>
      </c>
      <c r="AU270" s="198" t="s">
        <v>82</v>
      </c>
      <c r="AV270" s="12" t="s">
        <v>82</v>
      </c>
      <c r="AW270" s="12" t="s">
        <v>33</v>
      </c>
      <c r="AX270" s="12" t="s">
        <v>80</v>
      </c>
      <c r="AY270" s="198" t="s">
        <v>154</v>
      </c>
    </row>
    <row r="271" s="1" customFormat="1" ht="22.5" customHeight="1">
      <c r="B271" s="175"/>
      <c r="C271" s="176" t="s">
        <v>588</v>
      </c>
      <c r="D271" s="176" t="s">
        <v>156</v>
      </c>
      <c r="E271" s="177" t="s">
        <v>2658</v>
      </c>
      <c r="F271" s="178" t="s">
        <v>284</v>
      </c>
      <c r="G271" s="179" t="s">
        <v>235</v>
      </c>
      <c r="H271" s="180">
        <v>64.555000000000007</v>
      </c>
      <c r="I271" s="181"/>
      <c r="J271" s="182">
        <f>ROUND(I271*H271,2)</f>
        <v>0</v>
      </c>
      <c r="K271" s="178" t="s">
        <v>160</v>
      </c>
      <c r="L271" s="37"/>
      <c r="M271" s="183" t="s">
        <v>3</v>
      </c>
      <c r="N271" s="184" t="s">
        <v>43</v>
      </c>
      <c r="O271" s="67"/>
      <c r="P271" s="185">
        <f>O271*H271</f>
        <v>0</v>
      </c>
      <c r="Q271" s="185">
        <v>0</v>
      </c>
      <c r="R271" s="185">
        <f>Q271*H271</f>
        <v>0</v>
      </c>
      <c r="S271" s="185">
        <v>0</v>
      </c>
      <c r="T271" s="186">
        <f>S271*H271</f>
        <v>0</v>
      </c>
      <c r="AR271" s="19" t="s">
        <v>161</v>
      </c>
      <c r="AT271" s="19" t="s">
        <v>156</v>
      </c>
      <c r="AU271" s="19" t="s">
        <v>82</v>
      </c>
      <c r="AY271" s="19" t="s">
        <v>154</v>
      </c>
      <c r="BE271" s="187">
        <f>IF(N271="základní",J271,0)</f>
        <v>0</v>
      </c>
      <c r="BF271" s="187">
        <f>IF(N271="snížená",J271,0)</f>
        <v>0</v>
      </c>
      <c r="BG271" s="187">
        <f>IF(N271="zákl. přenesená",J271,0)</f>
        <v>0</v>
      </c>
      <c r="BH271" s="187">
        <f>IF(N271="sníž. přenesená",J271,0)</f>
        <v>0</v>
      </c>
      <c r="BI271" s="187">
        <f>IF(N271="nulová",J271,0)</f>
        <v>0</v>
      </c>
      <c r="BJ271" s="19" t="s">
        <v>80</v>
      </c>
      <c r="BK271" s="187">
        <f>ROUND(I271*H271,2)</f>
        <v>0</v>
      </c>
      <c r="BL271" s="19" t="s">
        <v>161</v>
      </c>
      <c r="BM271" s="19" t="s">
        <v>2854</v>
      </c>
    </row>
    <row r="272" s="1" customFormat="1">
      <c r="B272" s="37"/>
      <c r="D272" s="188" t="s">
        <v>163</v>
      </c>
      <c r="F272" s="189" t="s">
        <v>2356</v>
      </c>
      <c r="I272" s="121"/>
      <c r="L272" s="37"/>
      <c r="M272" s="190"/>
      <c r="N272" s="67"/>
      <c r="O272" s="67"/>
      <c r="P272" s="67"/>
      <c r="Q272" s="67"/>
      <c r="R272" s="67"/>
      <c r="S272" s="67"/>
      <c r="T272" s="68"/>
      <c r="AT272" s="19" t="s">
        <v>163</v>
      </c>
      <c r="AU272" s="19" t="s">
        <v>82</v>
      </c>
    </row>
    <row r="273" s="12" customFormat="1">
      <c r="B273" s="191"/>
      <c r="D273" s="188" t="s">
        <v>165</v>
      </c>
      <c r="E273" s="198" t="s">
        <v>3</v>
      </c>
      <c r="F273" s="192" t="s">
        <v>2855</v>
      </c>
      <c r="H273" s="193">
        <v>64.555000000000007</v>
      </c>
      <c r="I273" s="194"/>
      <c r="L273" s="191"/>
      <c r="M273" s="195"/>
      <c r="N273" s="196"/>
      <c r="O273" s="196"/>
      <c r="P273" s="196"/>
      <c r="Q273" s="196"/>
      <c r="R273" s="196"/>
      <c r="S273" s="196"/>
      <c r="T273" s="197"/>
      <c r="AT273" s="198" t="s">
        <v>165</v>
      </c>
      <c r="AU273" s="198" t="s">
        <v>82</v>
      </c>
      <c r="AV273" s="12" t="s">
        <v>82</v>
      </c>
      <c r="AW273" s="12" t="s">
        <v>33</v>
      </c>
      <c r="AX273" s="12" t="s">
        <v>80</v>
      </c>
      <c r="AY273" s="198" t="s">
        <v>154</v>
      </c>
    </row>
    <row r="274" s="11" customFormat="1" ht="22.8" customHeight="1">
      <c r="B274" s="162"/>
      <c r="D274" s="163" t="s">
        <v>71</v>
      </c>
      <c r="E274" s="173" t="s">
        <v>350</v>
      </c>
      <c r="F274" s="173" t="s">
        <v>351</v>
      </c>
      <c r="I274" s="165"/>
      <c r="J274" s="174">
        <f>BK274</f>
        <v>0</v>
      </c>
      <c r="L274" s="162"/>
      <c r="M274" s="167"/>
      <c r="N274" s="168"/>
      <c r="O274" s="168"/>
      <c r="P274" s="169">
        <f>SUM(P275:P276)</f>
        <v>0</v>
      </c>
      <c r="Q274" s="168"/>
      <c r="R274" s="169">
        <f>SUM(R275:R276)</f>
        <v>0</v>
      </c>
      <c r="S274" s="168"/>
      <c r="T274" s="170">
        <f>SUM(T275:T276)</f>
        <v>0</v>
      </c>
      <c r="AR274" s="163" t="s">
        <v>80</v>
      </c>
      <c r="AT274" s="171" t="s">
        <v>71</v>
      </c>
      <c r="AU274" s="171" t="s">
        <v>80</v>
      </c>
      <c r="AY274" s="163" t="s">
        <v>154</v>
      </c>
      <c r="BK274" s="172">
        <f>SUM(BK275:BK276)</f>
        <v>0</v>
      </c>
    </row>
    <row r="275" s="1" customFormat="1" ht="22.5" customHeight="1">
      <c r="B275" s="175"/>
      <c r="C275" s="176" t="s">
        <v>593</v>
      </c>
      <c r="D275" s="176" t="s">
        <v>156</v>
      </c>
      <c r="E275" s="177" t="s">
        <v>1023</v>
      </c>
      <c r="F275" s="178" t="s">
        <v>1024</v>
      </c>
      <c r="G275" s="179" t="s">
        <v>235</v>
      </c>
      <c r="H275" s="180">
        <v>196.351</v>
      </c>
      <c r="I275" s="181"/>
      <c r="J275" s="182">
        <f>ROUND(I275*H275,2)</f>
        <v>0</v>
      </c>
      <c r="K275" s="178" t="s">
        <v>160</v>
      </c>
      <c r="L275" s="37"/>
      <c r="M275" s="183" t="s">
        <v>3</v>
      </c>
      <c r="N275" s="184" t="s">
        <v>43</v>
      </c>
      <c r="O275" s="67"/>
      <c r="P275" s="185">
        <f>O275*H275</f>
        <v>0</v>
      </c>
      <c r="Q275" s="185">
        <v>0</v>
      </c>
      <c r="R275" s="185">
        <f>Q275*H275</f>
        <v>0</v>
      </c>
      <c r="S275" s="185">
        <v>0</v>
      </c>
      <c r="T275" s="186">
        <f>S275*H275</f>
        <v>0</v>
      </c>
      <c r="AR275" s="19" t="s">
        <v>161</v>
      </c>
      <c r="AT275" s="19" t="s">
        <v>156</v>
      </c>
      <c r="AU275" s="19" t="s">
        <v>82</v>
      </c>
      <c r="AY275" s="19" t="s">
        <v>154</v>
      </c>
      <c r="BE275" s="187">
        <f>IF(N275="základní",J275,0)</f>
        <v>0</v>
      </c>
      <c r="BF275" s="187">
        <f>IF(N275="snížená",J275,0)</f>
        <v>0</v>
      </c>
      <c r="BG275" s="187">
        <f>IF(N275="zákl. přenesená",J275,0)</f>
        <v>0</v>
      </c>
      <c r="BH275" s="187">
        <f>IF(N275="sníž. přenesená",J275,0)</f>
        <v>0</v>
      </c>
      <c r="BI275" s="187">
        <f>IF(N275="nulová",J275,0)</f>
        <v>0</v>
      </c>
      <c r="BJ275" s="19" t="s">
        <v>80</v>
      </c>
      <c r="BK275" s="187">
        <f>ROUND(I275*H275,2)</f>
        <v>0</v>
      </c>
      <c r="BL275" s="19" t="s">
        <v>161</v>
      </c>
      <c r="BM275" s="19" t="s">
        <v>2856</v>
      </c>
    </row>
    <row r="276" s="1" customFormat="1">
      <c r="B276" s="37"/>
      <c r="D276" s="188" t="s">
        <v>163</v>
      </c>
      <c r="F276" s="189" t="s">
        <v>1026</v>
      </c>
      <c r="I276" s="121"/>
      <c r="L276" s="37"/>
      <c r="M276" s="190"/>
      <c r="N276" s="67"/>
      <c r="O276" s="67"/>
      <c r="P276" s="67"/>
      <c r="Q276" s="67"/>
      <c r="R276" s="67"/>
      <c r="S276" s="67"/>
      <c r="T276" s="68"/>
      <c r="AT276" s="19" t="s">
        <v>163</v>
      </c>
      <c r="AU276" s="19" t="s">
        <v>82</v>
      </c>
    </row>
    <row r="277" s="11" customFormat="1" ht="25.92" customHeight="1">
      <c r="B277" s="162"/>
      <c r="D277" s="163" t="s">
        <v>71</v>
      </c>
      <c r="E277" s="164" t="s">
        <v>1027</v>
      </c>
      <c r="F277" s="164" t="s">
        <v>1028</v>
      </c>
      <c r="I277" s="165"/>
      <c r="J277" s="166">
        <f>BK277</f>
        <v>0</v>
      </c>
      <c r="L277" s="162"/>
      <c r="M277" s="167"/>
      <c r="N277" s="168"/>
      <c r="O277" s="168"/>
      <c r="P277" s="169">
        <f>P278+P286+P293</f>
        <v>0</v>
      </c>
      <c r="Q277" s="168"/>
      <c r="R277" s="169">
        <f>R278+R286+R293</f>
        <v>0.26998719999999998</v>
      </c>
      <c r="S277" s="168"/>
      <c r="T277" s="170">
        <f>T278+T286+T293</f>
        <v>2.1499999999999999</v>
      </c>
      <c r="AR277" s="163" t="s">
        <v>82</v>
      </c>
      <c r="AT277" s="171" t="s">
        <v>71</v>
      </c>
      <c r="AU277" s="171" t="s">
        <v>72</v>
      </c>
      <c r="AY277" s="163" t="s">
        <v>154</v>
      </c>
      <c r="BK277" s="172">
        <f>BK278+BK286+BK293</f>
        <v>0</v>
      </c>
    </row>
    <row r="278" s="11" customFormat="1" ht="22.8" customHeight="1">
      <c r="B278" s="162"/>
      <c r="D278" s="163" t="s">
        <v>71</v>
      </c>
      <c r="E278" s="173" t="s">
        <v>1029</v>
      </c>
      <c r="F278" s="173" t="s">
        <v>1030</v>
      </c>
      <c r="I278" s="165"/>
      <c r="J278" s="174">
        <f>BK278</f>
        <v>0</v>
      </c>
      <c r="L278" s="162"/>
      <c r="M278" s="167"/>
      <c r="N278" s="168"/>
      <c r="O278" s="168"/>
      <c r="P278" s="169">
        <f>SUM(P279:P285)</f>
        <v>0</v>
      </c>
      <c r="Q278" s="168"/>
      <c r="R278" s="169">
        <f>SUM(R279:R285)</f>
        <v>0.13752320000000001</v>
      </c>
      <c r="S278" s="168"/>
      <c r="T278" s="170">
        <f>SUM(T279:T285)</f>
        <v>0</v>
      </c>
      <c r="AR278" s="163" t="s">
        <v>82</v>
      </c>
      <c r="AT278" s="171" t="s">
        <v>71</v>
      </c>
      <c r="AU278" s="171" t="s">
        <v>80</v>
      </c>
      <c r="AY278" s="163" t="s">
        <v>154</v>
      </c>
      <c r="BK278" s="172">
        <f>SUM(BK279:BK285)</f>
        <v>0</v>
      </c>
    </row>
    <row r="279" s="1" customFormat="1" ht="16.5" customHeight="1">
      <c r="B279" s="175"/>
      <c r="C279" s="176" t="s">
        <v>598</v>
      </c>
      <c r="D279" s="176" t="s">
        <v>156</v>
      </c>
      <c r="E279" s="177" t="s">
        <v>2857</v>
      </c>
      <c r="F279" s="178" t="s">
        <v>2858</v>
      </c>
      <c r="G279" s="179" t="s">
        <v>206</v>
      </c>
      <c r="H279" s="180">
        <v>27.199999999999999</v>
      </c>
      <c r="I279" s="181"/>
      <c r="J279" s="182">
        <f>ROUND(I279*H279,2)</f>
        <v>0</v>
      </c>
      <c r="K279" s="178" t="s">
        <v>160</v>
      </c>
      <c r="L279" s="37"/>
      <c r="M279" s="183" t="s">
        <v>3</v>
      </c>
      <c r="N279" s="184" t="s">
        <v>43</v>
      </c>
      <c r="O279" s="67"/>
      <c r="P279" s="185">
        <f>O279*H279</f>
        <v>0</v>
      </c>
      <c r="Q279" s="185">
        <v>0.00040000000000000002</v>
      </c>
      <c r="R279" s="185">
        <f>Q279*H279</f>
        <v>0.010880000000000001</v>
      </c>
      <c r="S279" s="185">
        <v>0</v>
      </c>
      <c r="T279" s="186">
        <f>S279*H279</f>
        <v>0</v>
      </c>
      <c r="AR279" s="19" t="s">
        <v>250</v>
      </c>
      <c r="AT279" s="19" t="s">
        <v>156</v>
      </c>
      <c r="AU279" s="19" t="s">
        <v>82</v>
      </c>
      <c r="AY279" s="19" t="s">
        <v>154</v>
      </c>
      <c r="BE279" s="187">
        <f>IF(N279="základní",J279,0)</f>
        <v>0</v>
      </c>
      <c r="BF279" s="187">
        <f>IF(N279="snížená",J279,0)</f>
        <v>0</v>
      </c>
      <c r="BG279" s="187">
        <f>IF(N279="zákl. přenesená",J279,0)</f>
        <v>0</v>
      </c>
      <c r="BH279" s="187">
        <f>IF(N279="sníž. přenesená",J279,0)</f>
        <v>0</v>
      </c>
      <c r="BI279" s="187">
        <f>IF(N279="nulová",J279,0)</f>
        <v>0</v>
      </c>
      <c r="BJ279" s="19" t="s">
        <v>80</v>
      </c>
      <c r="BK279" s="187">
        <f>ROUND(I279*H279,2)</f>
        <v>0</v>
      </c>
      <c r="BL279" s="19" t="s">
        <v>250</v>
      </c>
      <c r="BM279" s="19" t="s">
        <v>2859</v>
      </c>
    </row>
    <row r="280" s="1" customFormat="1">
      <c r="B280" s="37"/>
      <c r="D280" s="188" t="s">
        <v>163</v>
      </c>
      <c r="F280" s="189" t="s">
        <v>1583</v>
      </c>
      <c r="I280" s="121"/>
      <c r="L280" s="37"/>
      <c r="M280" s="190"/>
      <c r="N280" s="67"/>
      <c r="O280" s="67"/>
      <c r="P280" s="67"/>
      <c r="Q280" s="67"/>
      <c r="R280" s="67"/>
      <c r="S280" s="67"/>
      <c r="T280" s="68"/>
      <c r="AT280" s="19" t="s">
        <v>163</v>
      </c>
      <c r="AU280" s="19" t="s">
        <v>82</v>
      </c>
    </row>
    <row r="281" s="12" customFormat="1">
      <c r="B281" s="191"/>
      <c r="D281" s="188" t="s">
        <v>165</v>
      </c>
      <c r="E281" s="198" t="s">
        <v>3</v>
      </c>
      <c r="F281" s="192" t="s">
        <v>2860</v>
      </c>
      <c r="H281" s="193">
        <v>27.199999999999999</v>
      </c>
      <c r="I281" s="194"/>
      <c r="L281" s="191"/>
      <c r="M281" s="195"/>
      <c r="N281" s="196"/>
      <c r="O281" s="196"/>
      <c r="P281" s="196"/>
      <c r="Q281" s="196"/>
      <c r="R281" s="196"/>
      <c r="S281" s="196"/>
      <c r="T281" s="197"/>
      <c r="AT281" s="198" t="s">
        <v>165</v>
      </c>
      <c r="AU281" s="198" t="s">
        <v>82</v>
      </c>
      <c r="AV281" s="12" t="s">
        <v>82</v>
      </c>
      <c r="AW281" s="12" t="s">
        <v>33</v>
      </c>
      <c r="AX281" s="12" t="s">
        <v>80</v>
      </c>
      <c r="AY281" s="198" t="s">
        <v>154</v>
      </c>
    </row>
    <row r="282" s="1" customFormat="1" ht="22.5" customHeight="1">
      <c r="B282" s="175"/>
      <c r="C282" s="207" t="s">
        <v>603</v>
      </c>
      <c r="D282" s="207" t="s">
        <v>232</v>
      </c>
      <c r="E282" s="208" t="s">
        <v>2861</v>
      </c>
      <c r="F282" s="209" t="s">
        <v>2862</v>
      </c>
      <c r="G282" s="210" t="s">
        <v>206</v>
      </c>
      <c r="H282" s="211">
        <v>32.640000000000001</v>
      </c>
      <c r="I282" s="212"/>
      <c r="J282" s="213">
        <f>ROUND(I282*H282,2)</f>
        <v>0</v>
      </c>
      <c r="K282" s="209" t="s">
        <v>160</v>
      </c>
      <c r="L282" s="214"/>
      <c r="M282" s="215" t="s">
        <v>3</v>
      </c>
      <c r="N282" s="216" t="s">
        <v>43</v>
      </c>
      <c r="O282" s="67"/>
      <c r="P282" s="185">
        <f>O282*H282</f>
        <v>0</v>
      </c>
      <c r="Q282" s="185">
        <v>0.0038800000000000002</v>
      </c>
      <c r="R282" s="185">
        <f>Q282*H282</f>
        <v>0.12664320000000001</v>
      </c>
      <c r="S282" s="185">
        <v>0</v>
      </c>
      <c r="T282" s="186">
        <f>S282*H282</f>
        <v>0</v>
      </c>
      <c r="AR282" s="19" t="s">
        <v>352</v>
      </c>
      <c r="AT282" s="19" t="s">
        <v>232</v>
      </c>
      <c r="AU282" s="19" t="s">
        <v>82</v>
      </c>
      <c r="AY282" s="19" t="s">
        <v>154</v>
      </c>
      <c r="BE282" s="187">
        <f>IF(N282="základní",J282,0)</f>
        <v>0</v>
      </c>
      <c r="BF282" s="187">
        <f>IF(N282="snížená",J282,0)</f>
        <v>0</v>
      </c>
      <c r="BG282" s="187">
        <f>IF(N282="zákl. přenesená",J282,0)</f>
        <v>0</v>
      </c>
      <c r="BH282" s="187">
        <f>IF(N282="sníž. přenesená",J282,0)</f>
        <v>0</v>
      </c>
      <c r="BI282" s="187">
        <f>IF(N282="nulová",J282,0)</f>
        <v>0</v>
      </c>
      <c r="BJ282" s="19" t="s">
        <v>80</v>
      </c>
      <c r="BK282" s="187">
        <f>ROUND(I282*H282,2)</f>
        <v>0</v>
      </c>
      <c r="BL282" s="19" t="s">
        <v>250</v>
      </c>
      <c r="BM282" s="19" t="s">
        <v>2863</v>
      </c>
    </row>
    <row r="283" s="12" customFormat="1">
      <c r="B283" s="191"/>
      <c r="D283" s="188" t="s">
        <v>165</v>
      </c>
      <c r="F283" s="192" t="s">
        <v>2864</v>
      </c>
      <c r="H283" s="193">
        <v>32.640000000000001</v>
      </c>
      <c r="I283" s="194"/>
      <c r="L283" s="191"/>
      <c r="M283" s="195"/>
      <c r="N283" s="196"/>
      <c r="O283" s="196"/>
      <c r="P283" s="196"/>
      <c r="Q283" s="196"/>
      <c r="R283" s="196"/>
      <c r="S283" s="196"/>
      <c r="T283" s="197"/>
      <c r="AT283" s="198" t="s">
        <v>165</v>
      </c>
      <c r="AU283" s="198" t="s">
        <v>82</v>
      </c>
      <c r="AV283" s="12" t="s">
        <v>82</v>
      </c>
      <c r="AW283" s="12" t="s">
        <v>4</v>
      </c>
      <c r="AX283" s="12" t="s">
        <v>80</v>
      </c>
      <c r="AY283" s="198" t="s">
        <v>154</v>
      </c>
    </row>
    <row r="284" s="1" customFormat="1" ht="22.5" customHeight="1">
      <c r="B284" s="175"/>
      <c r="C284" s="176" t="s">
        <v>610</v>
      </c>
      <c r="D284" s="176" t="s">
        <v>156</v>
      </c>
      <c r="E284" s="177" t="s">
        <v>1072</v>
      </c>
      <c r="F284" s="178" t="s">
        <v>1073</v>
      </c>
      <c r="G284" s="179" t="s">
        <v>1074</v>
      </c>
      <c r="H284" s="227"/>
      <c r="I284" s="181"/>
      <c r="J284" s="182">
        <f>ROUND(I284*H284,2)</f>
        <v>0</v>
      </c>
      <c r="K284" s="178" t="s">
        <v>160</v>
      </c>
      <c r="L284" s="37"/>
      <c r="M284" s="183" t="s">
        <v>3</v>
      </c>
      <c r="N284" s="184" t="s">
        <v>43</v>
      </c>
      <c r="O284" s="67"/>
      <c r="P284" s="185">
        <f>O284*H284</f>
        <v>0</v>
      </c>
      <c r="Q284" s="185">
        <v>0</v>
      </c>
      <c r="R284" s="185">
        <f>Q284*H284</f>
        <v>0</v>
      </c>
      <c r="S284" s="185">
        <v>0</v>
      </c>
      <c r="T284" s="186">
        <f>S284*H284</f>
        <v>0</v>
      </c>
      <c r="AR284" s="19" t="s">
        <v>250</v>
      </c>
      <c r="AT284" s="19" t="s">
        <v>156</v>
      </c>
      <c r="AU284" s="19" t="s">
        <v>82</v>
      </c>
      <c r="AY284" s="19" t="s">
        <v>154</v>
      </c>
      <c r="BE284" s="187">
        <f>IF(N284="základní",J284,0)</f>
        <v>0</v>
      </c>
      <c r="BF284" s="187">
        <f>IF(N284="snížená",J284,0)</f>
        <v>0</v>
      </c>
      <c r="BG284" s="187">
        <f>IF(N284="zákl. přenesená",J284,0)</f>
        <v>0</v>
      </c>
      <c r="BH284" s="187">
        <f>IF(N284="sníž. přenesená",J284,0)</f>
        <v>0</v>
      </c>
      <c r="BI284" s="187">
        <f>IF(N284="nulová",J284,0)</f>
        <v>0</v>
      </c>
      <c r="BJ284" s="19" t="s">
        <v>80</v>
      </c>
      <c r="BK284" s="187">
        <f>ROUND(I284*H284,2)</f>
        <v>0</v>
      </c>
      <c r="BL284" s="19" t="s">
        <v>250</v>
      </c>
      <c r="BM284" s="19" t="s">
        <v>2865</v>
      </c>
    </row>
    <row r="285" s="1" customFormat="1">
      <c r="B285" s="37"/>
      <c r="D285" s="188" t="s">
        <v>163</v>
      </c>
      <c r="F285" s="189" t="s">
        <v>1076</v>
      </c>
      <c r="I285" s="121"/>
      <c r="L285" s="37"/>
      <c r="M285" s="190"/>
      <c r="N285" s="67"/>
      <c r="O285" s="67"/>
      <c r="P285" s="67"/>
      <c r="Q285" s="67"/>
      <c r="R285" s="67"/>
      <c r="S285" s="67"/>
      <c r="T285" s="68"/>
      <c r="AT285" s="19" t="s">
        <v>163</v>
      </c>
      <c r="AU285" s="19" t="s">
        <v>82</v>
      </c>
    </row>
    <row r="286" s="11" customFormat="1" ht="22.8" customHeight="1">
      <c r="B286" s="162"/>
      <c r="D286" s="163" t="s">
        <v>71</v>
      </c>
      <c r="E286" s="173" t="s">
        <v>1590</v>
      </c>
      <c r="F286" s="173" t="s">
        <v>1591</v>
      </c>
      <c r="I286" s="165"/>
      <c r="J286" s="174">
        <f>BK286</f>
        <v>0</v>
      </c>
      <c r="L286" s="162"/>
      <c r="M286" s="167"/>
      <c r="N286" s="168"/>
      <c r="O286" s="168"/>
      <c r="P286" s="169">
        <f>SUM(P287:P292)</f>
        <v>0</v>
      </c>
      <c r="Q286" s="168"/>
      <c r="R286" s="169">
        <f>SUM(R287:R292)</f>
        <v>0.132464</v>
      </c>
      <c r="S286" s="168"/>
      <c r="T286" s="170">
        <f>SUM(T287:T292)</f>
        <v>0</v>
      </c>
      <c r="AR286" s="163" t="s">
        <v>82</v>
      </c>
      <c r="AT286" s="171" t="s">
        <v>71</v>
      </c>
      <c r="AU286" s="171" t="s">
        <v>80</v>
      </c>
      <c r="AY286" s="163" t="s">
        <v>154</v>
      </c>
      <c r="BK286" s="172">
        <f>SUM(BK287:BK292)</f>
        <v>0</v>
      </c>
    </row>
    <row r="287" s="1" customFormat="1" ht="33.75" customHeight="1">
      <c r="B287" s="175"/>
      <c r="C287" s="176" t="s">
        <v>615</v>
      </c>
      <c r="D287" s="176" t="s">
        <v>156</v>
      </c>
      <c r="E287" s="177" t="s">
        <v>2866</v>
      </c>
      <c r="F287" s="178" t="s">
        <v>2867</v>
      </c>
      <c r="G287" s="179" t="s">
        <v>206</v>
      </c>
      <c r="H287" s="180">
        <v>27.199999999999999</v>
      </c>
      <c r="I287" s="181"/>
      <c r="J287" s="182">
        <f>ROUND(I287*H287,2)</f>
        <v>0</v>
      </c>
      <c r="K287" s="178" t="s">
        <v>2354</v>
      </c>
      <c r="L287" s="37"/>
      <c r="M287" s="183" t="s">
        <v>3</v>
      </c>
      <c r="N287" s="184" t="s">
        <v>43</v>
      </c>
      <c r="O287" s="67"/>
      <c r="P287" s="185">
        <f>O287*H287</f>
        <v>0</v>
      </c>
      <c r="Q287" s="185">
        <v>0.0023500000000000001</v>
      </c>
      <c r="R287" s="185">
        <f>Q287*H287</f>
        <v>0.063920000000000005</v>
      </c>
      <c r="S287" s="185">
        <v>0</v>
      </c>
      <c r="T287" s="186">
        <f>S287*H287</f>
        <v>0</v>
      </c>
      <c r="AR287" s="19" t="s">
        <v>250</v>
      </c>
      <c r="AT287" s="19" t="s">
        <v>156</v>
      </c>
      <c r="AU287" s="19" t="s">
        <v>82</v>
      </c>
      <c r="AY287" s="19" t="s">
        <v>154</v>
      </c>
      <c r="BE287" s="187">
        <f>IF(N287="základní",J287,0)</f>
        <v>0</v>
      </c>
      <c r="BF287" s="187">
        <f>IF(N287="snížená",J287,0)</f>
        <v>0</v>
      </c>
      <c r="BG287" s="187">
        <f>IF(N287="zákl. přenesená",J287,0)</f>
        <v>0</v>
      </c>
      <c r="BH287" s="187">
        <f>IF(N287="sníž. přenesená",J287,0)</f>
        <v>0</v>
      </c>
      <c r="BI287" s="187">
        <f>IF(N287="nulová",J287,0)</f>
        <v>0</v>
      </c>
      <c r="BJ287" s="19" t="s">
        <v>80</v>
      </c>
      <c r="BK287" s="187">
        <f>ROUND(I287*H287,2)</f>
        <v>0</v>
      </c>
      <c r="BL287" s="19" t="s">
        <v>250</v>
      </c>
      <c r="BM287" s="19" t="s">
        <v>2868</v>
      </c>
    </row>
    <row r="288" s="12" customFormat="1">
      <c r="B288" s="191"/>
      <c r="D288" s="188" t="s">
        <v>165</v>
      </c>
      <c r="E288" s="198" t="s">
        <v>3</v>
      </c>
      <c r="F288" s="192" t="s">
        <v>2860</v>
      </c>
      <c r="H288" s="193">
        <v>27.199999999999999</v>
      </c>
      <c r="I288" s="194"/>
      <c r="L288" s="191"/>
      <c r="M288" s="195"/>
      <c r="N288" s="196"/>
      <c r="O288" s="196"/>
      <c r="P288" s="196"/>
      <c r="Q288" s="196"/>
      <c r="R288" s="196"/>
      <c r="S288" s="196"/>
      <c r="T288" s="197"/>
      <c r="AT288" s="198" t="s">
        <v>165</v>
      </c>
      <c r="AU288" s="198" t="s">
        <v>82</v>
      </c>
      <c r="AV288" s="12" t="s">
        <v>82</v>
      </c>
      <c r="AW288" s="12" t="s">
        <v>33</v>
      </c>
      <c r="AX288" s="12" t="s">
        <v>80</v>
      </c>
      <c r="AY288" s="198" t="s">
        <v>154</v>
      </c>
    </row>
    <row r="289" s="1" customFormat="1" ht="16.5" customHeight="1">
      <c r="B289" s="175"/>
      <c r="C289" s="207" t="s">
        <v>619</v>
      </c>
      <c r="D289" s="207" t="s">
        <v>232</v>
      </c>
      <c r="E289" s="208" t="s">
        <v>2869</v>
      </c>
      <c r="F289" s="209" t="s">
        <v>2870</v>
      </c>
      <c r="G289" s="210" t="s">
        <v>206</v>
      </c>
      <c r="H289" s="211">
        <v>28.559999999999999</v>
      </c>
      <c r="I289" s="212"/>
      <c r="J289" s="213">
        <f>ROUND(I289*H289,2)</f>
        <v>0</v>
      </c>
      <c r="K289" s="209" t="s">
        <v>160</v>
      </c>
      <c r="L289" s="214"/>
      <c r="M289" s="215" t="s">
        <v>3</v>
      </c>
      <c r="N289" s="216" t="s">
        <v>43</v>
      </c>
      <c r="O289" s="67"/>
      <c r="P289" s="185">
        <f>O289*H289</f>
        <v>0</v>
      </c>
      <c r="Q289" s="185">
        <v>0.0023999999999999998</v>
      </c>
      <c r="R289" s="185">
        <f>Q289*H289</f>
        <v>0.068543999999999994</v>
      </c>
      <c r="S289" s="185">
        <v>0</v>
      </c>
      <c r="T289" s="186">
        <f>S289*H289</f>
        <v>0</v>
      </c>
      <c r="AR289" s="19" t="s">
        <v>352</v>
      </c>
      <c r="AT289" s="19" t="s">
        <v>232</v>
      </c>
      <c r="AU289" s="19" t="s">
        <v>82</v>
      </c>
      <c r="AY289" s="19" t="s">
        <v>154</v>
      </c>
      <c r="BE289" s="187">
        <f>IF(N289="základní",J289,0)</f>
        <v>0</v>
      </c>
      <c r="BF289" s="187">
        <f>IF(N289="snížená",J289,0)</f>
        <v>0</v>
      </c>
      <c r="BG289" s="187">
        <f>IF(N289="zákl. přenesená",J289,0)</f>
        <v>0</v>
      </c>
      <c r="BH289" s="187">
        <f>IF(N289="sníž. přenesená",J289,0)</f>
        <v>0</v>
      </c>
      <c r="BI289" s="187">
        <f>IF(N289="nulová",J289,0)</f>
        <v>0</v>
      </c>
      <c r="BJ289" s="19" t="s">
        <v>80</v>
      </c>
      <c r="BK289" s="187">
        <f>ROUND(I289*H289,2)</f>
        <v>0</v>
      </c>
      <c r="BL289" s="19" t="s">
        <v>250</v>
      </c>
      <c r="BM289" s="19" t="s">
        <v>2871</v>
      </c>
    </row>
    <row r="290" s="12" customFormat="1">
      <c r="B290" s="191"/>
      <c r="D290" s="188" t="s">
        <v>165</v>
      </c>
      <c r="F290" s="192" t="s">
        <v>2872</v>
      </c>
      <c r="H290" s="193">
        <v>28.559999999999999</v>
      </c>
      <c r="I290" s="194"/>
      <c r="L290" s="191"/>
      <c r="M290" s="195"/>
      <c r="N290" s="196"/>
      <c r="O290" s="196"/>
      <c r="P290" s="196"/>
      <c r="Q290" s="196"/>
      <c r="R290" s="196"/>
      <c r="S290" s="196"/>
      <c r="T290" s="197"/>
      <c r="AT290" s="198" t="s">
        <v>165</v>
      </c>
      <c r="AU290" s="198" t="s">
        <v>82</v>
      </c>
      <c r="AV290" s="12" t="s">
        <v>82</v>
      </c>
      <c r="AW290" s="12" t="s">
        <v>4</v>
      </c>
      <c r="AX290" s="12" t="s">
        <v>80</v>
      </c>
      <c r="AY290" s="198" t="s">
        <v>154</v>
      </c>
    </row>
    <row r="291" s="1" customFormat="1" ht="22.5" customHeight="1">
      <c r="B291" s="175"/>
      <c r="C291" s="176" t="s">
        <v>623</v>
      </c>
      <c r="D291" s="176" t="s">
        <v>156</v>
      </c>
      <c r="E291" s="177" t="s">
        <v>1627</v>
      </c>
      <c r="F291" s="178" t="s">
        <v>1628</v>
      </c>
      <c r="G291" s="179" t="s">
        <v>1074</v>
      </c>
      <c r="H291" s="227"/>
      <c r="I291" s="181"/>
      <c r="J291" s="182">
        <f>ROUND(I291*H291,2)</f>
        <v>0</v>
      </c>
      <c r="K291" s="178" t="s">
        <v>160</v>
      </c>
      <c r="L291" s="37"/>
      <c r="M291" s="183" t="s">
        <v>3</v>
      </c>
      <c r="N291" s="184" t="s">
        <v>43</v>
      </c>
      <c r="O291" s="67"/>
      <c r="P291" s="185">
        <f>O291*H291</f>
        <v>0</v>
      </c>
      <c r="Q291" s="185">
        <v>0</v>
      </c>
      <c r="R291" s="185">
        <f>Q291*H291</f>
        <v>0</v>
      </c>
      <c r="S291" s="185">
        <v>0</v>
      </c>
      <c r="T291" s="186">
        <f>S291*H291</f>
        <v>0</v>
      </c>
      <c r="AR291" s="19" t="s">
        <v>250</v>
      </c>
      <c r="AT291" s="19" t="s">
        <v>156</v>
      </c>
      <c r="AU291" s="19" t="s">
        <v>82</v>
      </c>
      <c r="AY291" s="19" t="s">
        <v>154</v>
      </c>
      <c r="BE291" s="187">
        <f>IF(N291="základní",J291,0)</f>
        <v>0</v>
      </c>
      <c r="BF291" s="187">
        <f>IF(N291="snížená",J291,0)</f>
        <v>0</v>
      </c>
      <c r="BG291" s="187">
        <f>IF(N291="zákl. přenesená",J291,0)</f>
        <v>0</v>
      </c>
      <c r="BH291" s="187">
        <f>IF(N291="sníž. přenesená",J291,0)</f>
        <v>0</v>
      </c>
      <c r="BI291" s="187">
        <f>IF(N291="nulová",J291,0)</f>
        <v>0</v>
      </c>
      <c r="BJ291" s="19" t="s">
        <v>80</v>
      </c>
      <c r="BK291" s="187">
        <f>ROUND(I291*H291,2)</f>
        <v>0</v>
      </c>
      <c r="BL291" s="19" t="s">
        <v>250</v>
      </c>
      <c r="BM291" s="19" t="s">
        <v>2873</v>
      </c>
    </row>
    <row r="292" s="1" customFormat="1">
      <c r="B292" s="37"/>
      <c r="D292" s="188" t="s">
        <v>163</v>
      </c>
      <c r="F292" s="189" t="s">
        <v>1630</v>
      </c>
      <c r="I292" s="121"/>
      <c r="L292" s="37"/>
      <c r="M292" s="190"/>
      <c r="N292" s="67"/>
      <c r="O292" s="67"/>
      <c r="P292" s="67"/>
      <c r="Q292" s="67"/>
      <c r="R292" s="67"/>
      <c r="S292" s="67"/>
      <c r="T292" s="68"/>
      <c r="AT292" s="19" t="s">
        <v>163</v>
      </c>
      <c r="AU292" s="19" t="s">
        <v>82</v>
      </c>
    </row>
    <row r="293" s="11" customFormat="1" ht="22.8" customHeight="1">
      <c r="B293" s="162"/>
      <c r="D293" s="163" t="s">
        <v>71</v>
      </c>
      <c r="E293" s="173" t="s">
        <v>1077</v>
      </c>
      <c r="F293" s="173" t="s">
        <v>1078</v>
      </c>
      <c r="I293" s="165"/>
      <c r="J293" s="174">
        <f>BK293</f>
        <v>0</v>
      </c>
      <c r="L293" s="162"/>
      <c r="M293" s="167"/>
      <c r="N293" s="168"/>
      <c r="O293" s="168"/>
      <c r="P293" s="169">
        <f>SUM(P294:P303)</f>
        <v>0</v>
      </c>
      <c r="Q293" s="168"/>
      <c r="R293" s="169">
        <f>SUM(R294:R303)</f>
        <v>0</v>
      </c>
      <c r="S293" s="168"/>
      <c r="T293" s="170">
        <f>SUM(T294:T303)</f>
        <v>2.1499999999999999</v>
      </c>
      <c r="AR293" s="163" t="s">
        <v>82</v>
      </c>
      <c r="AT293" s="171" t="s">
        <v>71</v>
      </c>
      <c r="AU293" s="171" t="s">
        <v>80</v>
      </c>
      <c r="AY293" s="163" t="s">
        <v>154</v>
      </c>
      <c r="BK293" s="172">
        <f>SUM(BK294:BK303)</f>
        <v>0</v>
      </c>
    </row>
    <row r="294" s="1" customFormat="1" ht="16.5" customHeight="1">
      <c r="B294" s="175"/>
      <c r="C294" s="176" t="s">
        <v>627</v>
      </c>
      <c r="D294" s="176" t="s">
        <v>156</v>
      </c>
      <c r="E294" s="177" t="s">
        <v>2874</v>
      </c>
      <c r="F294" s="178" t="s">
        <v>2875</v>
      </c>
      <c r="G294" s="179" t="s">
        <v>1053</v>
      </c>
      <c r="H294" s="180">
        <v>950</v>
      </c>
      <c r="I294" s="181"/>
      <c r="J294" s="182">
        <f>ROUND(I294*H294,2)</f>
        <v>0</v>
      </c>
      <c r="K294" s="178" t="s">
        <v>160</v>
      </c>
      <c r="L294" s="37"/>
      <c r="M294" s="183" t="s">
        <v>3</v>
      </c>
      <c r="N294" s="184" t="s">
        <v>43</v>
      </c>
      <c r="O294" s="67"/>
      <c r="P294" s="185">
        <f>O294*H294</f>
        <v>0</v>
      </c>
      <c r="Q294" s="185">
        <v>0</v>
      </c>
      <c r="R294" s="185">
        <f>Q294*H294</f>
        <v>0</v>
      </c>
      <c r="S294" s="185">
        <v>0.001</v>
      </c>
      <c r="T294" s="186">
        <f>S294*H294</f>
        <v>0.95000000000000007</v>
      </c>
      <c r="AR294" s="19" t="s">
        <v>250</v>
      </c>
      <c r="AT294" s="19" t="s">
        <v>156</v>
      </c>
      <c r="AU294" s="19" t="s">
        <v>82</v>
      </c>
      <c r="AY294" s="19" t="s">
        <v>154</v>
      </c>
      <c r="BE294" s="187">
        <f>IF(N294="základní",J294,0)</f>
        <v>0</v>
      </c>
      <c r="BF294" s="187">
        <f>IF(N294="snížená",J294,0)</f>
        <v>0</v>
      </c>
      <c r="BG294" s="187">
        <f>IF(N294="zákl. přenesená",J294,0)</f>
        <v>0</v>
      </c>
      <c r="BH294" s="187">
        <f>IF(N294="sníž. přenesená",J294,0)</f>
        <v>0</v>
      </c>
      <c r="BI294" s="187">
        <f>IF(N294="nulová",J294,0)</f>
        <v>0</v>
      </c>
      <c r="BJ294" s="19" t="s">
        <v>80</v>
      </c>
      <c r="BK294" s="187">
        <f>ROUND(I294*H294,2)</f>
        <v>0</v>
      </c>
      <c r="BL294" s="19" t="s">
        <v>250</v>
      </c>
      <c r="BM294" s="19" t="s">
        <v>2876</v>
      </c>
    </row>
    <row r="295" s="1" customFormat="1">
      <c r="B295" s="37"/>
      <c r="D295" s="188" t="s">
        <v>163</v>
      </c>
      <c r="F295" s="189" t="s">
        <v>2877</v>
      </c>
      <c r="I295" s="121"/>
      <c r="L295" s="37"/>
      <c r="M295" s="190"/>
      <c r="N295" s="67"/>
      <c r="O295" s="67"/>
      <c r="P295" s="67"/>
      <c r="Q295" s="67"/>
      <c r="R295" s="67"/>
      <c r="S295" s="67"/>
      <c r="T295" s="68"/>
      <c r="AT295" s="19" t="s">
        <v>163</v>
      </c>
      <c r="AU295" s="19" t="s">
        <v>82</v>
      </c>
    </row>
    <row r="296" s="14" customFormat="1">
      <c r="B296" s="217"/>
      <c r="D296" s="188" t="s">
        <v>165</v>
      </c>
      <c r="E296" s="218" t="s">
        <v>3</v>
      </c>
      <c r="F296" s="219" t="s">
        <v>2878</v>
      </c>
      <c r="H296" s="218" t="s">
        <v>3</v>
      </c>
      <c r="I296" s="220"/>
      <c r="L296" s="217"/>
      <c r="M296" s="221"/>
      <c r="N296" s="222"/>
      <c r="O296" s="222"/>
      <c r="P296" s="222"/>
      <c r="Q296" s="222"/>
      <c r="R296" s="222"/>
      <c r="S296" s="222"/>
      <c r="T296" s="223"/>
      <c r="AT296" s="218" t="s">
        <v>165</v>
      </c>
      <c r="AU296" s="218" t="s">
        <v>82</v>
      </c>
      <c r="AV296" s="14" t="s">
        <v>80</v>
      </c>
      <c r="AW296" s="14" t="s">
        <v>33</v>
      </c>
      <c r="AX296" s="14" t="s">
        <v>72</v>
      </c>
      <c r="AY296" s="218" t="s">
        <v>154</v>
      </c>
    </row>
    <row r="297" s="12" customFormat="1">
      <c r="B297" s="191"/>
      <c r="D297" s="188" t="s">
        <v>165</v>
      </c>
      <c r="E297" s="198" t="s">
        <v>3</v>
      </c>
      <c r="F297" s="192" t="s">
        <v>2879</v>
      </c>
      <c r="H297" s="193">
        <v>950</v>
      </c>
      <c r="I297" s="194"/>
      <c r="L297" s="191"/>
      <c r="M297" s="195"/>
      <c r="N297" s="196"/>
      <c r="O297" s="196"/>
      <c r="P297" s="196"/>
      <c r="Q297" s="196"/>
      <c r="R297" s="196"/>
      <c r="S297" s="196"/>
      <c r="T297" s="197"/>
      <c r="AT297" s="198" t="s">
        <v>165</v>
      </c>
      <c r="AU297" s="198" t="s">
        <v>82</v>
      </c>
      <c r="AV297" s="12" t="s">
        <v>82</v>
      </c>
      <c r="AW297" s="12" t="s">
        <v>33</v>
      </c>
      <c r="AX297" s="12" t="s">
        <v>80</v>
      </c>
      <c r="AY297" s="198" t="s">
        <v>154</v>
      </c>
    </row>
    <row r="298" s="1" customFormat="1" ht="16.5" customHeight="1">
      <c r="B298" s="175"/>
      <c r="C298" s="176" t="s">
        <v>631</v>
      </c>
      <c r="D298" s="176" t="s">
        <v>156</v>
      </c>
      <c r="E298" s="177" t="s">
        <v>2880</v>
      </c>
      <c r="F298" s="178" t="s">
        <v>2881</v>
      </c>
      <c r="G298" s="179" t="s">
        <v>1053</v>
      </c>
      <c r="H298" s="180">
        <v>1200</v>
      </c>
      <c r="I298" s="181"/>
      <c r="J298" s="182">
        <f>ROUND(I298*H298,2)</f>
        <v>0</v>
      </c>
      <c r="K298" s="178" t="s">
        <v>160</v>
      </c>
      <c r="L298" s="37"/>
      <c r="M298" s="183" t="s">
        <v>3</v>
      </c>
      <c r="N298" s="184" t="s">
        <v>43</v>
      </c>
      <c r="O298" s="67"/>
      <c r="P298" s="185">
        <f>O298*H298</f>
        <v>0</v>
      </c>
      <c r="Q298" s="185">
        <v>0</v>
      </c>
      <c r="R298" s="185">
        <f>Q298*H298</f>
        <v>0</v>
      </c>
      <c r="S298" s="185">
        <v>0.001</v>
      </c>
      <c r="T298" s="186">
        <f>S298*H298</f>
        <v>1.2</v>
      </c>
      <c r="AR298" s="19" t="s">
        <v>250</v>
      </c>
      <c r="AT298" s="19" t="s">
        <v>156</v>
      </c>
      <c r="AU298" s="19" t="s">
        <v>82</v>
      </c>
      <c r="AY298" s="19" t="s">
        <v>154</v>
      </c>
      <c r="BE298" s="187">
        <f>IF(N298="základní",J298,0)</f>
        <v>0</v>
      </c>
      <c r="BF298" s="187">
        <f>IF(N298="snížená",J298,0)</f>
        <v>0</v>
      </c>
      <c r="BG298" s="187">
        <f>IF(N298="zákl. přenesená",J298,0)</f>
        <v>0</v>
      </c>
      <c r="BH298" s="187">
        <f>IF(N298="sníž. přenesená",J298,0)</f>
        <v>0</v>
      </c>
      <c r="BI298" s="187">
        <f>IF(N298="nulová",J298,0)</f>
        <v>0</v>
      </c>
      <c r="BJ298" s="19" t="s">
        <v>80</v>
      </c>
      <c r="BK298" s="187">
        <f>ROUND(I298*H298,2)</f>
        <v>0</v>
      </c>
      <c r="BL298" s="19" t="s">
        <v>250</v>
      </c>
      <c r="BM298" s="19" t="s">
        <v>2882</v>
      </c>
    </row>
    <row r="299" s="1" customFormat="1">
      <c r="B299" s="37"/>
      <c r="D299" s="188" t="s">
        <v>163</v>
      </c>
      <c r="F299" s="189" t="s">
        <v>2877</v>
      </c>
      <c r="I299" s="121"/>
      <c r="L299" s="37"/>
      <c r="M299" s="190"/>
      <c r="N299" s="67"/>
      <c r="O299" s="67"/>
      <c r="P299" s="67"/>
      <c r="Q299" s="67"/>
      <c r="R299" s="67"/>
      <c r="S299" s="67"/>
      <c r="T299" s="68"/>
      <c r="AT299" s="19" t="s">
        <v>163</v>
      </c>
      <c r="AU299" s="19" t="s">
        <v>82</v>
      </c>
    </row>
    <row r="300" s="14" customFormat="1">
      <c r="B300" s="217"/>
      <c r="D300" s="188" t="s">
        <v>165</v>
      </c>
      <c r="E300" s="218" t="s">
        <v>3</v>
      </c>
      <c r="F300" s="219" t="s">
        <v>2883</v>
      </c>
      <c r="H300" s="218" t="s">
        <v>3</v>
      </c>
      <c r="I300" s="220"/>
      <c r="L300" s="217"/>
      <c r="M300" s="221"/>
      <c r="N300" s="222"/>
      <c r="O300" s="222"/>
      <c r="P300" s="222"/>
      <c r="Q300" s="222"/>
      <c r="R300" s="222"/>
      <c r="S300" s="222"/>
      <c r="T300" s="223"/>
      <c r="AT300" s="218" t="s">
        <v>165</v>
      </c>
      <c r="AU300" s="218" t="s">
        <v>82</v>
      </c>
      <c r="AV300" s="14" t="s">
        <v>80</v>
      </c>
      <c r="AW300" s="14" t="s">
        <v>33</v>
      </c>
      <c r="AX300" s="14" t="s">
        <v>72</v>
      </c>
      <c r="AY300" s="218" t="s">
        <v>154</v>
      </c>
    </row>
    <row r="301" s="12" customFormat="1">
      <c r="B301" s="191"/>
      <c r="D301" s="188" t="s">
        <v>165</v>
      </c>
      <c r="E301" s="198" t="s">
        <v>3</v>
      </c>
      <c r="F301" s="192" t="s">
        <v>2884</v>
      </c>
      <c r="H301" s="193">
        <v>1200</v>
      </c>
      <c r="I301" s="194"/>
      <c r="L301" s="191"/>
      <c r="M301" s="195"/>
      <c r="N301" s="196"/>
      <c r="O301" s="196"/>
      <c r="P301" s="196"/>
      <c r="Q301" s="196"/>
      <c r="R301" s="196"/>
      <c r="S301" s="196"/>
      <c r="T301" s="197"/>
      <c r="AT301" s="198" t="s">
        <v>165</v>
      </c>
      <c r="AU301" s="198" t="s">
        <v>82</v>
      </c>
      <c r="AV301" s="12" t="s">
        <v>82</v>
      </c>
      <c r="AW301" s="12" t="s">
        <v>33</v>
      </c>
      <c r="AX301" s="12" t="s">
        <v>80</v>
      </c>
      <c r="AY301" s="198" t="s">
        <v>154</v>
      </c>
    </row>
    <row r="302" s="1" customFormat="1" ht="22.5" customHeight="1">
      <c r="B302" s="175"/>
      <c r="C302" s="176" t="s">
        <v>635</v>
      </c>
      <c r="D302" s="176" t="s">
        <v>156</v>
      </c>
      <c r="E302" s="177" t="s">
        <v>1089</v>
      </c>
      <c r="F302" s="178" t="s">
        <v>1090</v>
      </c>
      <c r="G302" s="179" t="s">
        <v>1074</v>
      </c>
      <c r="H302" s="227"/>
      <c r="I302" s="181"/>
      <c r="J302" s="182">
        <f>ROUND(I302*H302,2)</f>
        <v>0</v>
      </c>
      <c r="K302" s="178" t="s">
        <v>160</v>
      </c>
      <c r="L302" s="37"/>
      <c r="M302" s="183" t="s">
        <v>3</v>
      </c>
      <c r="N302" s="184" t="s">
        <v>43</v>
      </c>
      <c r="O302" s="67"/>
      <c r="P302" s="185">
        <f>O302*H302</f>
        <v>0</v>
      </c>
      <c r="Q302" s="185">
        <v>0</v>
      </c>
      <c r="R302" s="185">
        <f>Q302*H302</f>
        <v>0</v>
      </c>
      <c r="S302" s="185">
        <v>0</v>
      </c>
      <c r="T302" s="186">
        <f>S302*H302</f>
        <v>0</v>
      </c>
      <c r="AR302" s="19" t="s">
        <v>250</v>
      </c>
      <c r="AT302" s="19" t="s">
        <v>156</v>
      </c>
      <c r="AU302" s="19" t="s">
        <v>82</v>
      </c>
      <c r="AY302" s="19" t="s">
        <v>154</v>
      </c>
      <c r="BE302" s="187">
        <f>IF(N302="základní",J302,0)</f>
        <v>0</v>
      </c>
      <c r="BF302" s="187">
        <f>IF(N302="snížená",J302,0)</f>
        <v>0</v>
      </c>
      <c r="BG302" s="187">
        <f>IF(N302="zákl. přenesená",J302,0)</f>
        <v>0</v>
      </c>
      <c r="BH302" s="187">
        <f>IF(N302="sníž. přenesená",J302,0)</f>
        <v>0</v>
      </c>
      <c r="BI302" s="187">
        <f>IF(N302="nulová",J302,0)</f>
        <v>0</v>
      </c>
      <c r="BJ302" s="19" t="s">
        <v>80</v>
      </c>
      <c r="BK302" s="187">
        <f>ROUND(I302*H302,2)</f>
        <v>0</v>
      </c>
      <c r="BL302" s="19" t="s">
        <v>250</v>
      </c>
      <c r="BM302" s="19" t="s">
        <v>2885</v>
      </c>
    </row>
    <row r="303" s="1" customFormat="1">
      <c r="B303" s="37"/>
      <c r="D303" s="188" t="s">
        <v>163</v>
      </c>
      <c r="F303" s="189" t="s">
        <v>1092</v>
      </c>
      <c r="I303" s="121"/>
      <c r="L303" s="37"/>
      <c r="M303" s="224"/>
      <c r="N303" s="225"/>
      <c r="O303" s="225"/>
      <c r="P303" s="225"/>
      <c r="Q303" s="225"/>
      <c r="R303" s="225"/>
      <c r="S303" s="225"/>
      <c r="T303" s="226"/>
      <c r="AT303" s="19" t="s">
        <v>163</v>
      </c>
      <c r="AU303" s="19" t="s">
        <v>82</v>
      </c>
    </row>
    <row r="304" s="1" customFormat="1" ht="6.96" customHeight="1">
      <c r="B304" s="52"/>
      <c r="C304" s="53"/>
      <c r="D304" s="53"/>
      <c r="E304" s="53"/>
      <c r="F304" s="53"/>
      <c r="G304" s="53"/>
      <c r="H304" s="53"/>
      <c r="I304" s="137"/>
      <c r="J304" s="53"/>
      <c r="K304" s="53"/>
      <c r="L304" s="37"/>
    </row>
  </sheetData>
  <autoFilter ref="C91:K303"/>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117</v>
      </c>
    </row>
    <row r="3" ht="6.96" customHeight="1">
      <c r="B3" s="20"/>
      <c r="C3" s="21"/>
      <c r="D3" s="21"/>
      <c r="E3" s="21"/>
      <c r="F3" s="21"/>
      <c r="G3" s="21"/>
      <c r="H3" s="21"/>
      <c r="I3" s="119"/>
      <c r="J3" s="21"/>
      <c r="K3" s="21"/>
      <c r="L3" s="22"/>
      <c r="AT3" s="19"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s="1" customFormat="1" ht="12" customHeight="1">
      <c r="B8" s="37"/>
      <c r="D8" s="31" t="s">
        <v>128</v>
      </c>
      <c r="I8" s="121"/>
      <c r="L8" s="37"/>
    </row>
    <row r="9" s="1" customFormat="1" ht="36.96" customHeight="1">
      <c r="B9" s="37"/>
      <c r="E9" s="58" t="s">
        <v>2886</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ROUND(J87,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ROUND((SUM(BE87:BE186)),  2)</f>
        <v>0</v>
      </c>
      <c r="I33" s="129">
        <v>0.20999999999999999</v>
      </c>
      <c r="J33" s="128">
        <f>ROUND(((SUM(BE87:BE186))*I33),  2)</f>
        <v>0</v>
      </c>
      <c r="L33" s="37"/>
    </row>
    <row r="34" s="1" customFormat="1" ht="14.4" customHeight="1">
      <c r="B34" s="37"/>
      <c r="E34" s="31" t="s">
        <v>44</v>
      </c>
      <c r="F34" s="128">
        <f>ROUND((SUM(BF87:BF186)),  2)</f>
        <v>0</v>
      </c>
      <c r="I34" s="129">
        <v>0.14999999999999999</v>
      </c>
      <c r="J34" s="128">
        <f>ROUND(((SUM(BF87:BF186))*I34),  2)</f>
        <v>0</v>
      </c>
      <c r="L34" s="37"/>
    </row>
    <row r="35" hidden="1" s="1" customFormat="1" ht="14.4" customHeight="1">
      <c r="B35" s="37"/>
      <c r="E35" s="31" t="s">
        <v>45</v>
      </c>
      <c r="F35" s="128">
        <f>ROUND((SUM(BG87:BG186)),  2)</f>
        <v>0</v>
      </c>
      <c r="I35" s="129">
        <v>0.20999999999999999</v>
      </c>
      <c r="J35" s="128">
        <f>0</f>
        <v>0</v>
      </c>
      <c r="L35" s="37"/>
    </row>
    <row r="36" hidden="1" s="1" customFormat="1" ht="14.4" customHeight="1">
      <c r="B36" s="37"/>
      <c r="E36" s="31" t="s">
        <v>46</v>
      </c>
      <c r="F36" s="128">
        <f>ROUND((SUM(BH87:BH186)),  2)</f>
        <v>0</v>
      </c>
      <c r="I36" s="129">
        <v>0.14999999999999999</v>
      </c>
      <c r="J36" s="128">
        <f>0</f>
        <v>0</v>
      </c>
      <c r="L36" s="37"/>
    </row>
    <row r="37" hidden="1" s="1" customFormat="1" ht="14.4" customHeight="1">
      <c r="B37" s="37"/>
      <c r="E37" s="31" t="s">
        <v>47</v>
      </c>
      <c r="F37" s="128">
        <f>ROUND((SUM(BI87:BI186)),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06 - PS 01 - Strojně technologická část</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J87</f>
        <v>0</v>
      </c>
      <c r="L59" s="37"/>
      <c r="AU59" s="19" t="s">
        <v>133</v>
      </c>
    </row>
    <row r="60" s="8" customFormat="1" ht="24.96" customHeight="1">
      <c r="B60" s="143"/>
      <c r="D60" s="144" t="s">
        <v>886</v>
      </c>
      <c r="E60" s="145"/>
      <c r="F60" s="145"/>
      <c r="G60" s="145"/>
      <c r="H60" s="145"/>
      <c r="I60" s="146"/>
      <c r="J60" s="147">
        <f>J88</f>
        <v>0</v>
      </c>
      <c r="L60" s="143"/>
    </row>
    <row r="61" s="9" customFormat="1" ht="19.92" customHeight="1">
      <c r="B61" s="148"/>
      <c r="D61" s="149" t="s">
        <v>137</v>
      </c>
      <c r="E61" s="150"/>
      <c r="F61" s="150"/>
      <c r="G61" s="150"/>
      <c r="H61" s="150"/>
      <c r="I61" s="151"/>
      <c r="J61" s="152">
        <f>J89</f>
        <v>0</v>
      </c>
      <c r="L61" s="148"/>
    </row>
    <row r="62" s="9" customFormat="1" ht="19.92" customHeight="1">
      <c r="B62" s="148"/>
      <c r="D62" s="149" t="s">
        <v>888</v>
      </c>
      <c r="E62" s="150"/>
      <c r="F62" s="150"/>
      <c r="G62" s="150"/>
      <c r="H62" s="150"/>
      <c r="I62" s="151"/>
      <c r="J62" s="152">
        <f>J157</f>
        <v>0</v>
      </c>
      <c r="L62" s="148"/>
    </row>
    <row r="63" s="8" customFormat="1" ht="24.96" customHeight="1">
      <c r="B63" s="143"/>
      <c r="D63" s="144" t="s">
        <v>889</v>
      </c>
      <c r="E63" s="145"/>
      <c r="F63" s="145"/>
      <c r="G63" s="145"/>
      <c r="H63" s="145"/>
      <c r="I63" s="146"/>
      <c r="J63" s="147">
        <f>J160</f>
        <v>0</v>
      </c>
      <c r="L63" s="143"/>
    </row>
    <row r="64" s="9" customFormat="1" ht="19.92" customHeight="1">
      <c r="B64" s="148"/>
      <c r="D64" s="149" t="s">
        <v>891</v>
      </c>
      <c r="E64" s="150"/>
      <c r="F64" s="150"/>
      <c r="G64" s="150"/>
      <c r="H64" s="150"/>
      <c r="I64" s="151"/>
      <c r="J64" s="152">
        <f>J161</f>
        <v>0</v>
      </c>
      <c r="L64" s="148"/>
    </row>
    <row r="65" s="9" customFormat="1" ht="19.92" customHeight="1">
      <c r="B65" s="148"/>
      <c r="D65" s="149" t="s">
        <v>2887</v>
      </c>
      <c r="E65" s="150"/>
      <c r="F65" s="150"/>
      <c r="G65" s="150"/>
      <c r="H65" s="150"/>
      <c r="I65" s="151"/>
      <c r="J65" s="152">
        <f>J162</f>
        <v>0</v>
      </c>
      <c r="L65" s="148"/>
    </row>
    <row r="66" s="8" customFormat="1" ht="24.96" customHeight="1">
      <c r="B66" s="143"/>
      <c r="D66" s="144" t="s">
        <v>2888</v>
      </c>
      <c r="E66" s="145"/>
      <c r="F66" s="145"/>
      <c r="G66" s="145"/>
      <c r="H66" s="145"/>
      <c r="I66" s="146"/>
      <c r="J66" s="147">
        <f>J164</f>
        <v>0</v>
      </c>
      <c r="L66" s="143"/>
    </row>
    <row r="67" s="9" customFormat="1" ht="19.92" customHeight="1">
      <c r="B67" s="148"/>
      <c r="D67" s="149" t="s">
        <v>2889</v>
      </c>
      <c r="E67" s="150"/>
      <c r="F67" s="150"/>
      <c r="G67" s="150"/>
      <c r="H67" s="150"/>
      <c r="I67" s="151"/>
      <c r="J67" s="152">
        <f>J165</f>
        <v>0</v>
      </c>
      <c r="L67" s="148"/>
    </row>
    <row r="68" s="1" customFormat="1" ht="21.84" customHeight="1">
      <c r="B68" s="37"/>
      <c r="I68" s="121"/>
      <c r="L68" s="37"/>
    </row>
    <row r="69" s="1" customFormat="1" ht="6.96" customHeight="1">
      <c r="B69" s="52"/>
      <c r="C69" s="53"/>
      <c r="D69" s="53"/>
      <c r="E69" s="53"/>
      <c r="F69" s="53"/>
      <c r="G69" s="53"/>
      <c r="H69" s="53"/>
      <c r="I69" s="137"/>
      <c r="J69" s="53"/>
      <c r="K69" s="53"/>
      <c r="L69" s="37"/>
    </row>
    <row r="73" s="1" customFormat="1" ht="6.96" customHeight="1">
      <c r="B73" s="54"/>
      <c r="C73" s="55"/>
      <c r="D73" s="55"/>
      <c r="E73" s="55"/>
      <c r="F73" s="55"/>
      <c r="G73" s="55"/>
      <c r="H73" s="55"/>
      <c r="I73" s="138"/>
      <c r="J73" s="55"/>
      <c r="K73" s="55"/>
      <c r="L73" s="37"/>
    </row>
    <row r="74" s="1" customFormat="1" ht="24.96" customHeight="1">
      <c r="B74" s="37"/>
      <c r="C74" s="23" t="s">
        <v>139</v>
      </c>
      <c r="I74" s="121"/>
      <c r="L74" s="37"/>
    </row>
    <row r="75" s="1" customFormat="1" ht="6.96" customHeight="1">
      <c r="B75" s="37"/>
      <c r="I75" s="121"/>
      <c r="L75" s="37"/>
    </row>
    <row r="76" s="1" customFormat="1" ht="12" customHeight="1">
      <c r="B76" s="37"/>
      <c r="C76" s="31" t="s">
        <v>17</v>
      </c>
      <c r="I76" s="121"/>
      <c r="L76" s="37"/>
    </row>
    <row r="77" s="1" customFormat="1" ht="16.5" customHeight="1">
      <c r="B77" s="37"/>
      <c r="E77" s="120" t="str">
        <f>E7</f>
        <v>Semčice, dostavba kanalizace 2.etapa a intenzifikace ČOV</v>
      </c>
      <c r="F77" s="31"/>
      <c r="G77" s="31"/>
      <c r="H77" s="31"/>
      <c r="I77" s="121"/>
      <c r="L77" s="37"/>
    </row>
    <row r="78" s="1" customFormat="1" ht="12" customHeight="1">
      <c r="B78" s="37"/>
      <c r="C78" s="31" t="s">
        <v>128</v>
      </c>
      <c r="I78" s="121"/>
      <c r="L78" s="37"/>
    </row>
    <row r="79" s="1" customFormat="1" ht="16.5" customHeight="1">
      <c r="B79" s="37"/>
      <c r="E79" s="58" t="str">
        <f>E9</f>
        <v>06 - PS 01 - Strojně technologická část</v>
      </c>
      <c r="F79" s="1"/>
      <c r="G79" s="1"/>
      <c r="H79" s="1"/>
      <c r="I79" s="121"/>
      <c r="L79" s="37"/>
    </row>
    <row r="80" s="1" customFormat="1" ht="6.96" customHeight="1">
      <c r="B80" s="37"/>
      <c r="I80" s="121"/>
      <c r="L80" s="37"/>
    </row>
    <row r="81" s="1" customFormat="1" ht="12" customHeight="1">
      <c r="B81" s="37"/>
      <c r="C81" s="31" t="s">
        <v>21</v>
      </c>
      <c r="F81" s="19" t="str">
        <f>F12</f>
        <v>Obec Semčice</v>
      </c>
      <c r="I81" s="122" t="s">
        <v>23</v>
      </c>
      <c r="J81" s="60" t="str">
        <f>IF(J12="","",J12)</f>
        <v>1.2.2019</v>
      </c>
      <c r="L81" s="37"/>
    </row>
    <row r="82" s="1" customFormat="1" ht="6.96" customHeight="1">
      <c r="B82" s="37"/>
      <c r="I82" s="121"/>
      <c r="L82" s="37"/>
    </row>
    <row r="83" s="1" customFormat="1" ht="24.9" customHeight="1">
      <c r="B83" s="37"/>
      <c r="C83" s="31" t="s">
        <v>25</v>
      </c>
      <c r="F83" s="19" t="str">
        <f>E15</f>
        <v>VaK Mladá Boleslav, a.s.</v>
      </c>
      <c r="I83" s="122" t="s">
        <v>31</v>
      </c>
      <c r="J83" s="35" t="str">
        <f>E21</f>
        <v>Vodohospodářské inženýrské služby, a.s.</v>
      </c>
      <c r="L83" s="37"/>
    </row>
    <row r="84" s="1" customFormat="1" ht="13.65" customHeight="1">
      <c r="B84" s="37"/>
      <c r="C84" s="31" t="s">
        <v>29</v>
      </c>
      <c r="F84" s="19" t="str">
        <f>IF(E18="","",E18)</f>
        <v>Vyplň údaj</v>
      </c>
      <c r="I84" s="122" t="s">
        <v>34</v>
      </c>
      <c r="J84" s="35" t="str">
        <f>E24</f>
        <v>Ing.Josef Němeček</v>
      </c>
      <c r="L84" s="37"/>
    </row>
    <row r="85" s="1" customFormat="1" ht="10.32" customHeight="1">
      <c r="B85" s="37"/>
      <c r="I85" s="121"/>
      <c r="L85" s="37"/>
    </row>
    <row r="86" s="10" customFormat="1" ht="29.28" customHeight="1">
      <c r="B86" s="153"/>
      <c r="C86" s="154" t="s">
        <v>140</v>
      </c>
      <c r="D86" s="155" t="s">
        <v>57</v>
      </c>
      <c r="E86" s="155" t="s">
        <v>53</v>
      </c>
      <c r="F86" s="155" t="s">
        <v>54</v>
      </c>
      <c r="G86" s="155" t="s">
        <v>141</v>
      </c>
      <c r="H86" s="155" t="s">
        <v>142</v>
      </c>
      <c r="I86" s="156" t="s">
        <v>143</v>
      </c>
      <c r="J86" s="155" t="s">
        <v>132</v>
      </c>
      <c r="K86" s="157" t="s">
        <v>144</v>
      </c>
      <c r="L86" s="153"/>
      <c r="M86" s="75" t="s">
        <v>3</v>
      </c>
      <c r="N86" s="76" t="s">
        <v>42</v>
      </c>
      <c r="O86" s="76" t="s">
        <v>145</v>
      </c>
      <c r="P86" s="76" t="s">
        <v>146</v>
      </c>
      <c r="Q86" s="76" t="s">
        <v>147</v>
      </c>
      <c r="R86" s="76" t="s">
        <v>148</v>
      </c>
      <c r="S86" s="76" t="s">
        <v>149</v>
      </c>
      <c r="T86" s="77" t="s">
        <v>150</v>
      </c>
    </row>
    <row r="87" s="1" customFormat="1" ht="22.8" customHeight="1">
      <c r="B87" s="37"/>
      <c r="C87" s="80" t="s">
        <v>151</v>
      </c>
      <c r="I87" s="121"/>
      <c r="J87" s="158">
        <f>BK87</f>
        <v>0</v>
      </c>
      <c r="L87" s="37"/>
      <c r="M87" s="78"/>
      <c r="N87" s="63"/>
      <c r="O87" s="63"/>
      <c r="P87" s="159">
        <f>P88+P160+P164</f>
        <v>0</v>
      </c>
      <c r="Q87" s="63"/>
      <c r="R87" s="159">
        <f>R88+R160+R164</f>
        <v>8.1056019999999975</v>
      </c>
      <c r="S87" s="63"/>
      <c r="T87" s="160">
        <f>T88+T160+T164</f>
        <v>0</v>
      </c>
      <c r="AT87" s="19" t="s">
        <v>71</v>
      </c>
      <c r="AU87" s="19" t="s">
        <v>133</v>
      </c>
      <c r="BK87" s="161">
        <f>BK88+BK160+BK164</f>
        <v>0</v>
      </c>
    </row>
    <row r="88" s="11" customFormat="1" ht="25.92" customHeight="1">
      <c r="B88" s="162"/>
      <c r="D88" s="163" t="s">
        <v>71</v>
      </c>
      <c r="E88" s="164" t="s">
        <v>152</v>
      </c>
      <c r="F88" s="164" t="s">
        <v>892</v>
      </c>
      <c r="I88" s="165"/>
      <c r="J88" s="166">
        <f>BK88</f>
        <v>0</v>
      </c>
      <c r="L88" s="162"/>
      <c r="M88" s="167"/>
      <c r="N88" s="168"/>
      <c r="O88" s="168"/>
      <c r="P88" s="169">
        <f>P89+P157</f>
        <v>0</v>
      </c>
      <c r="Q88" s="168"/>
      <c r="R88" s="169">
        <f>R89+R157</f>
        <v>8.1056019999999975</v>
      </c>
      <c r="S88" s="168"/>
      <c r="T88" s="170">
        <f>T89+T157</f>
        <v>0</v>
      </c>
      <c r="AR88" s="163" t="s">
        <v>80</v>
      </c>
      <c r="AT88" s="171" t="s">
        <v>71</v>
      </c>
      <c r="AU88" s="171" t="s">
        <v>72</v>
      </c>
      <c r="AY88" s="163" t="s">
        <v>154</v>
      </c>
      <c r="BK88" s="172">
        <f>BK89+BK157</f>
        <v>0</v>
      </c>
    </row>
    <row r="89" s="11" customFormat="1" ht="22.8" customHeight="1">
      <c r="B89" s="162"/>
      <c r="D89" s="163" t="s">
        <v>71</v>
      </c>
      <c r="E89" s="173" t="s">
        <v>203</v>
      </c>
      <c r="F89" s="173" t="s">
        <v>339</v>
      </c>
      <c r="I89" s="165"/>
      <c r="J89" s="174">
        <f>BK89</f>
        <v>0</v>
      </c>
      <c r="L89" s="162"/>
      <c r="M89" s="167"/>
      <c r="N89" s="168"/>
      <c r="O89" s="168"/>
      <c r="P89" s="169">
        <f>SUM(P90:P156)</f>
        <v>0</v>
      </c>
      <c r="Q89" s="168"/>
      <c r="R89" s="169">
        <f>SUM(R90:R156)</f>
        <v>8.1030019999999983</v>
      </c>
      <c r="S89" s="168"/>
      <c r="T89" s="170">
        <f>SUM(T90:T156)</f>
        <v>0</v>
      </c>
      <c r="AR89" s="163" t="s">
        <v>80</v>
      </c>
      <c r="AT89" s="171" t="s">
        <v>71</v>
      </c>
      <c r="AU89" s="171" t="s">
        <v>80</v>
      </c>
      <c r="AY89" s="163" t="s">
        <v>154</v>
      </c>
      <c r="BK89" s="172">
        <f>SUM(BK90:BK156)</f>
        <v>0</v>
      </c>
    </row>
    <row r="90" s="1" customFormat="1" ht="16.5" customHeight="1">
      <c r="B90" s="175"/>
      <c r="C90" s="176" t="s">
        <v>80</v>
      </c>
      <c r="D90" s="176" t="s">
        <v>156</v>
      </c>
      <c r="E90" s="177" t="s">
        <v>2890</v>
      </c>
      <c r="F90" s="178" t="s">
        <v>2891</v>
      </c>
      <c r="G90" s="179" t="s">
        <v>241</v>
      </c>
      <c r="H90" s="180">
        <v>318.80000000000001</v>
      </c>
      <c r="I90" s="181"/>
      <c r="J90" s="182">
        <f>ROUND(I90*H90,2)</f>
        <v>0</v>
      </c>
      <c r="K90" s="178" t="s">
        <v>3</v>
      </c>
      <c r="L90" s="37"/>
      <c r="M90" s="183" t="s">
        <v>3</v>
      </c>
      <c r="N90" s="184" t="s">
        <v>43</v>
      </c>
      <c r="O90" s="67"/>
      <c r="P90" s="185">
        <f>O90*H90</f>
        <v>0</v>
      </c>
      <c r="Q90" s="185">
        <v>0.00167</v>
      </c>
      <c r="R90" s="185">
        <f>Q90*H90</f>
        <v>0.53239599999999998</v>
      </c>
      <c r="S90" s="185">
        <v>0</v>
      </c>
      <c r="T90" s="186">
        <f>S90*H90</f>
        <v>0</v>
      </c>
      <c r="AR90" s="19" t="s">
        <v>80</v>
      </c>
      <c r="AT90" s="19" t="s">
        <v>156</v>
      </c>
      <c r="AU90" s="19" t="s">
        <v>82</v>
      </c>
      <c r="AY90" s="19" t="s">
        <v>154</v>
      </c>
      <c r="BE90" s="187">
        <f>IF(N90="základní",J90,0)</f>
        <v>0</v>
      </c>
      <c r="BF90" s="187">
        <f>IF(N90="snížená",J90,0)</f>
        <v>0</v>
      </c>
      <c r="BG90" s="187">
        <f>IF(N90="zákl. přenesená",J90,0)</f>
        <v>0</v>
      </c>
      <c r="BH90" s="187">
        <f>IF(N90="sníž. přenesená",J90,0)</f>
        <v>0</v>
      </c>
      <c r="BI90" s="187">
        <f>IF(N90="nulová",J90,0)</f>
        <v>0</v>
      </c>
      <c r="BJ90" s="19" t="s">
        <v>80</v>
      </c>
      <c r="BK90" s="187">
        <f>ROUND(I90*H90,2)</f>
        <v>0</v>
      </c>
      <c r="BL90" s="19" t="s">
        <v>80</v>
      </c>
      <c r="BM90" s="19" t="s">
        <v>2892</v>
      </c>
    </row>
    <row r="91" s="1" customFormat="1" ht="16.5" customHeight="1">
      <c r="B91" s="175"/>
      <c r="C91" s="207" t="s">
        <v>82</v>
      </c>
      <c r="D91" s="207" t="s">
        <v>232</v>
      </c>
      <c r="E91" s="208" t="s">
        <v>2893</v>
      </c>
      <c r="F91" s="209" t="s">
        <v>2894</v>
      </c>
      <c r="G91" s="210" t="s">
        <v>253</v>
      </c>
      <c r="H91" s="211">
        <v>24.800000000000001</v>
      </c>
      <c r="I91" s="212"/>
      <c r="J91" s="213">
        <f>ROUND(I91*H91,2)</f>
        <v>0</v>
      </c>
      <c r="K91" s="209" t="s">
        <v>3</v>
      </c>
      <c r="L91" s="214"/>
      <c r="M91" s="215" t="s">
        <v>3</v>
      </c>
      <c r="N91" s="216" t="s">
        <v>43</v>
      </c>
      <c r="O91" s="67"/>
      <c r="P91" s="185">
        <f>O91*H91</f>
        <v>0</v>
      </c>
      <c r="Q91" s="185">
        <v>0.00132</v>
      </c>
      <c r="R91" s="185">
        <f>Q91*H91</f>
        <v>0.032736000000000001</v>
      </c>
      <c r="S91" s="185">
        <v>0</v>
      </c>
      <c r="T91" s="186">
        <f>S91*H91</f>
        <v>0</v>
      </c>
      <c r="AR91" s="19" t="s">
        <v>82</v>
      </c>
      <c r="AT91" s="19" t="s">
        <v>232</v>
      </c>
      <c r="AU91" s="19" t="s">
        <v>82</v>
      </c>
      <c r="AY91" s="19" t="s">
        <v>154</v>
      </c>
      <c r="BE91" s="187">
        <f>IF(N91="základní",J91,0)</f>
        <v>0</v>
      </c>
      <c r="BF91" s="187">
        <f>IF(N91="snížená",J91,0)</f>
        <v>0</v>
      </c>
      <c r="BG91" s="187">
        <f>IF(N91="zákl. přenesená",J91,0)</f>
        <v>0</v>
      </c>
      <c r="BH91" s="187">
        <f>IF(N91="sníž. přenesená",J91,0)</f>
        <v>0</v>
      </c>
      <c r="BI91" s="187">
        <f>IF(N91="nulová",J91,0)</f>
        <v>0</v>
      </c>
      <c r="BJ91" s="19" t="s">
        <v>80</v>
      </c>
      <c r="BK91" s="187">
        <f>ROUND(I91*H91,2)</f>
        <v>0</v>
      </c>
      <c r="BL91" s="19" t="s">
        <v>80</v>
      </c>
      <c r="BM91" s="19" t="s">
        <v>2895</v>
      </c>
    </row>
    <row r="92" s="12" customFormat="1">
      <c r="B92" s="191"/>
      <c r="D92" s="188" t="s">
        <v>165</v>
      </c>
      <c r="E92" s="198" t="s">
        <v>3</v>
      </c>
      <c r="F92" s="192" t="s">
        <v>2896</v>
      </c>
      <c r="H92" s="193">
        <v>5.5999999999999996</v>
      </c>
      <c r="I92" s="194"/>
      <c r="L92" s="191"/>
      <c r="M92" s="195"/>
      <c r="N92" s="196"/>
      <c r="O92" s="196"/>
      <c r="P92" s="196"/>
      <c r="Q92" s="196"/>
      <c r="R92" s="196"/>
      <c r="S92" s="196"/>
      <c r="T92" s="197"/>
      <c r="AT92" s="198" t="s">
        <v>165</v>
      </c>
      <c r="AU92" s="198" t="s">
        <v>82</v>
      </c>
      <c r="AV92" s="12" t="s">
        <v>82</v>
      </c>
      <c r="AW92" s="12" t="s">
        <v>33</v>
      </c>
      <c r="AX92" s="12" t="s">
        <v>72</v>
      </c>
      <c r="AY92" s="198" t="s">
        <v>154</v>
      </c>
    </row>
    <row r="93" s="12" customFormat="1">
      <c r="B93" s="191"/>
      <c r="D93" s="188" t="s">
        <v>165</v>
      </c>
      <c r="E93" s="198" t="s">
        <v>3</v>
      </c>
      <c r="F93" s="192" t="s">
        <v>2897</v>
      </c>
      <c r="H93" s="193">
        <v>19.199999999999999</v>
      </c>
      <c r="I93" s="194"/>
      <c r="L93" s="191"/>
      <c r="M93" s="195"/>
      <c r="N93" s="196"/>
      <c r="O93" s="196"/>
      <c r="P93" s="196"/>
      <c r="Q93" s="196"/>
      <c r="R93" s="196"/>
      <c r="S93" s="196"/>
      <c r="T93" s="197"/>
      <c r="AT93" s="198" t="s">
        <v>165</v>
      </c>
      <c r="AU93" s="198" t="s">
        <v>82</v>
      </c>
      <c r="AV93" s="12" t="s">
        <v>82</v>
      </c>
      <c r="AW93" s="12" t="s">
        <v>33</v>
      </c>
      <c r="AX93" s="12" t="s">
        <v>72</v>
      </c>
      <c r="AY93" s="198" t="s">
        <v>154</v>
      </c>
    </row>
    <row r="94" s="13" customFormat="1">
      <c r="B94" s="199"/>
      <c r="D94" s="188" t="s">
        <v>165</v>
      </c>
      <c r="E94" s="200" t="s">
        <v>3</v>
      </c>
      <c r="F94" s="201" t="s">
        <v>179</v>
      </c>
      <c r="H94" s="202">
        <v>24.800000000000001</v>
      </c>
      <c r="I94" s="203"/>
      <c r="L94" s="199"/>
      <c r="M94" s="204"/>
      <c r="N94" s="205"/>
      <c r="O94" s="205"/>
      <c r="P94" s="205"/>
      <c r="Q94" s="205"/>
      <c r="R94" s="205"/>
      <c r="S94" s="205"/>
      <c r="T94" s="206"/>
      <c r="AT94" s="200" t="s">
        <v>165</v>
      </c>
      <c r="AU94" s="200" t="s">
        <v>82</v>
      </c>
      <c r="AV94" s="13" t="s">
        <v>161</v>
      </c>
      <c r="AW94" s="13" t="s">
        <v>33</v>
      </c>
      <c r="AX94" s="13" t="s">
        <v>80</v>
      </c>
      <c r="AY94" s="200" t="s">
        <v>154</v>
      </c>
    </row>
    <row r="95" s="1" customFormat="1" ht="16.5" customHeight="1">
      <c r="B95" s="175"/>
      <c r="C95" s="207" t="s">
        <v>172</v>
      </c>
      <c r="D95" s="207" t="s">
        <v>232</v>
      </c>
      <c r="E95" s="208" t="s">
        <v>2898</v>
      </c>
      <c r="F95" s="209" t="s">
        <v>2899</v>
      </c>
      <c r="G95" s="210" t="s">
        <v>253</v>
      </c>
      <c r="H95" s="211">
        <v>19</v>
      </c>
      <c r="I95" s="212"/>
      <c r="J95" s="213">
        <f>ROUND(I95*H95,2)</f>
        <v>0</v>
      </c>
      <c r="K95" s="209" t="s">
        <v>3</v>
      </c>
      <c r="L95" s="214"/>
      <c r="M95" s="215" t="s">
        <v>3</v>
      </c>
      <c r="N95" s="216" t="s">
        <v>43</v>
      </c>
      <c r="O95" s="67"/>
      <c r="P95" s="185">
        <f>O95*H95</f>
        <v>0</v>
      </c>
      <c r="Q95" s="185">
        <v>0.0178</v>
      </c>
      <c r="R95" s="185">
        <f>Q95*H95</f>
        <v>0.3382</v>
      </c>
      <c r="S95" s="185">
        <v>0</v>
      </c>
      <c r="T95" s="186">
        <f>S95*H95</f>
        <v>0</v>
      </c>
      <c r="AR95" s="19" t="s">
        <v>203</v>
      </c>
      <c r="AT95" s="19" t="s">
        <v>232</v>
      </c>
      <c r="AU95" s="19" t="s">
        <v>82</v>
      </c>
      <c r="AY95" s="19" t="s">
        <v>154</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161</v>
      </c>
      <c r="BM95" s="19" t="s">
        <v>2900</v>
      </c>
    </row>
    <row r="96" s="12" customFormat="1">
      <c r="B96" s="191"/>
      <c r="D96" s="188" t="s">
        <v>165</v>
      </c>
      <c r="E96" s="198" t="s">
        <v>3</v>
      </c>
      <c r="F96" s="192" t="s">
        <v>2901</v>
      </c>
      <c r="H96" s="193">
        <v>19</v>
      </c>
      <c r="I96" s="194"/>
      <c r="L96" s="191"/>
      <c r="M96" s="195"/>
      <c r="N96" s="196"/>
      <c r="O96" s="196"/>
      <c r="P96" s="196"/>
      <c r="Q96" s="196"/>
      <c r="R96" s="196"/>
      <c r="S96" s="196"/>
      <c r="T96" s="197"/>
      <c r="AT96" s="198" t="s">
        <v>165</v>
      </c>
      <c r="AU96" s="198" t="s">
        <v>82</v>
      </c>
      <c r="AV96" s="12" t="s">
        <v>82</v>
      </c>
      <c r="AW96" s="12" t="s">
        <v>33</v>
      </c>
      <c r="AX96" s="12" t="s">
        <v>80</v>
      </c>
      <c r="AY96" s="198" t="s">
        <v>154</v>
      </c>
    </row>
    <row r="97" s="1" customFormat="1" ht="16.5" customHeight="1">
      <c r="B97" s="175"/>
      <c r="C97" s="207" t="s">
        <v>161</v>
      </c>
      <c r="D97" s="207" t="s">
        <v>232</v>
      </c>
      <c r="E97" s="208" t="s">
        <v>2902</v>
      </c>
      <c r="F97" s="209" t="s">
        <v>2903</v>
      </c>
      <c r="G97" s="210" t="s">
        <v>253</v>
      </c>
      <c r="H97" s="211">
        <v>25</v>
      </c>
      <c r="I97" s="212"/>
      <c r="J97" s="213">
        <f>ROUND(I97*H97,2)</f>
        <v>0</v>
      </c>
      <c r="K97" s="209" t="s">
        <v>3</v>
      </c>
      <c r="L97" s="214"/>
      <c r="M97" s="215" t="s">
        <v>3</v>
      </c>
      <c r="N97" s="216" t="s">
        <v>43</v>
      </c>
      <c r="O97" s="67"/>
      <c r="P97" s="185">
        <f>O97*H97</f>
        <v>0</v>
      </c>
      <c r="Q97" s="185">
        <v>0.0097000000000000003</v>
      </c>
      <c r="R97" s="185">
        <f>Q97*H97</f>
        <v>0.24249999999999999</v>
      </c>
      <c r="S97" s="185">
        <v>0</v>
      </c>
      <c r="T97" s="186">
        <f>S97*H97</f>
        <v>0</v>
      </c>
      <c r="AR97" s="19" t="s">
        <v>203</v>
      </c>
      <c r="AT97" s="19" t="s">
        <v>232</v>
      </c>
      <c r="AU97" s="19" t="s">
        <v>82</v>
      </c>
      <c r="AY97" s="19" t="s">
        <v>154</v>
      </c>
      <c r="BE97" s="187">
        <f>IF(N97="základní",J97,0)</f>
        <v>0</v>
      </c>
      <c r="BF97" s="187">
        <f>IF(N97="snížená",J97,0)</f>
        <v>0</v>
      </c>
      <c r="BG97" s="187">
        <f>IF(N97="zákl. přenesená",J97,0)</f>
        <v>0</v>
      </c>
      <c r="BH97" s="187">
        <f>IF(N97="sníž. přenesená",J97,0)</f>
        <v>0</v>
      </c>
      <c r="BI97" s="187">
        <f>IF(N97="nulová",J97,0)</f>
        <v>0</v>
      </c>
      <c r="BJ97" s="19" t="s">
        <v>80</v>
      </c>
      <c r="BK97" s="187">
        <f>ROUND(I97*H97,2)</f>
        <v>0</v>
      </c>
      <c r="BL97" s="19" t="s">
        <v>161</v>
      </c>
      <c r="BM97" s="19" t="s">
        <v>2904</v>
      </c>
    </row>
    <row r="98" s="12" customFormat="1">
      <c r="B98" s="191"/>
      <c r="D98" s="188" t="s">
        <v>165</v>
      </c>
      <c r="E98" s="198" t="s">
        <v>3</v>
      </c>
      <c r="F98" s="192" t="s">
        <v>2905</v>
      </c>
      <c r="H98" s="193">
        <v>25</v>
      </c>
      <c r="I98" s="194"/>
      <c r="L98" s="191"/>
      <c r="M98" s="195"/>
      <c r="N98" s="196"/>
      <c r="O98" s="196"/>
      <c r="P98" s="196"/>
      <c r="Q98" s="196"/>
      <c r="R98" s="196"/>
      <c r="S98" s="196"/>
      <c r="T98" s="197"/>
      <c r="AT98" s="198" t="s">
        <v>165</v>
      </c>
      <c r="AU98" s="198" t="s">
        <v>82</v>
      </c>
      <c r="AV98" s="12" t="s">
        <v>82</v>
      </c>
      <c r="AW98" s="12" t="s">
        <v>33</v>
      </c>
      <c r="AX98" s="12" t="s">
        <v>80</v>
      </c>
      <c r="AY98" s="198" t="s">
        <v>154</v>
      </c>
    </row>
    <row r="99" s="1" customFormat="1" ht="16.5" customHeight="1">
      <c r="B99" s="175"/>
      <c r="C99" s="207" t="s">
        <v>188</v>
      </c>
      <c r="D99" s="207" t="s">
        <v>232</v>
      </c>
      <c r="E99" s="208" t="s">
        <v>2906</v>
      </c>
      <c r="F99" s="209" t="s">
        <v>2907</v>
      </c>
      <c r="G99" s="210" t="s">
        <v>253</v>
      </c>
      <c r="H99" s="211">
        <v>175</v>
      </c>
      <c r="I99" s="212"/>
      <c r="J99" s="213">
        <f>ROUND(I99*H99,2)</f>
        <v>0</v>
      </c>
      <c r="K99" s="209" t="s">
        <v>3</v>
      </c>
      <c r="L99" s="214"/>
      <c r="M99" s="215" t="s">
        <v>3</v>
      </c>
      <c r="N99" s="216" t="s">
        <v>43</v>
      </c>
      <c r="O99" s="67"/>
      <c r="P99" s="185">
        <f>O99*H99</f>
        <v>0</v>
      </c>
      <c r="Q99" s="185">
        <v>0.0097000000000000003</v>
      </c>
      <c r="R99" s="185">
        <f>Q99*H99</f>
        <v>1.6975</v>
      </c>
      <c r="S99" s="185">
        <v>0</v>
      </c>
      <c r="T99" s="186">
        <f>S99*H99</f>
        <v>0</v>
      </c>
      <c r="AR99" s="19" t="s">
        <v>203</v>
      </c>
      <c r="AT99" s="19" t="s">
        <v>232</v>
      </c>
      <c r="AU99" s="19" t="s">
        <v>82</v>
      </c>
      <c r="AY99" s="19" t="s">
        <v>154</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161</v>
      </c>
      <c r="BM99" s="19" t="s">
        <v>2908</v>
      </c>
    </row>
    <row r="100" s="12" customFormat="1">
      <c r="B100" s="191"/>
      <c r="D100" s="188" t="s">
        <v>165</v>
      </c>
      <c r="E100" s="198" t="s">
        <v>3</v>
      </c>
      <c r="F100" s="192" t="s">
        <v>2909</v>
      </c>
      <c r="H100" s="193">
        <v>175</v>
      </c>
      <c r="I100" s="194"/>
      <c r="L100" s="191"/>
      <c r="M100" s="195"/>
      <c r="N100" s="196"/>
      <c r="O100" s="196"/>
      <c r="P100" s="196"/>
      <c r="Q100" s="196"/>
      <c r="R100" s="196"/>
      <c r="S100" s="196"/>
      <c r="T100" s="197"/>
      <c r="AT100" s="198" t="s">
        <v>165</v>
      </c>
      <c r="AU100" s="198" t="s">
        <v>82</v>
      </c>
      <c r="AV100" s="12" t="s">
        <v>82</v>
      </c>
      <c r="AW100" s="12" t="s">
        <v>33</v>
      </c>
      <c r="AX100" s="12" t="s">
        <v>80</v>
      </c>
      <c r="AY100" s="198" t="s">
        <v>154</v>
      </c>
    </row>
    <row r="101" s="1" customFormat="1" ht="16.5" customHeight="1">
      <c r="B101" s="175"/>
      <c r="C101" s="207" t="s">
        <v>193</v>
      </c>
      <c r="D101" s="207" t="s">
        <v>232</v>
      </c>
      <c r="E101" s="208" t="s">
        <v>2910</v>
      </c>
      <c r="F101" s="209" t="s">
        <v>2911</v>
      </c>
      <c r="G101" s="210" t="s">
        <v>253</v>
      </c>
      <c r="H101" s="211">
        <v>75</v>
      </c>
      <c r="I101" s="212"/>
      <c r="J101" s="213">
        <f>ROUND(I101*H101,2)</f>
        <v>0</v>
      </c>
      <c r="K101" s="209" t="s">
        <v>3</v>
      </c>
      <c r="L101" s="214"/>
      <c r="M101" s="215" t="s">
        <v>3</v>
      </c>
      <c r="N101" s="216" t="s">
        <v>43</v>
      </c>
      <c r="O101" s="67"/>
      <c r="P101" s="185">
        <f>O101*H101</f>
        <v>0</v>
      </c>
      <c r="Q101" s="185">
        <v>0.033660000000000002</v>
      </c>
      <c r="R101" s="185">
        <f>Q101*H101</f>
        <v>2.5245000000000002</v>
      </c>
      <c r="S101" s="185">
        <v>0</v>
      </c>
      <c r="T101" s="186">
        <f>S101*H101</f>
        <v>0</v>
      </c>
      <c r="AR101" s="19" t="s">
        <v>82</v>
      </c>
      <c r="AT101" s="19" t="s">
        <v>232</v>
      </c>
      <c r="AU101" s="19" t="s">
        <v>82</v>
      </c>
      <c r="AY101" s="19" t="s">
        <v>154</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80</v>
      </c>
      <c r="BM101" s="19" t="s">
        <v>2912</v>
      </c>
    </row>
    <row r="102" s="12" customFormat="1">
      <c r="B102" s="191"/>
      <c r="D102" s="188" t="s">
        <v>165</v>
      </c>
      <c r="E102" s="198" t="s">
        <v>3</v>
      </c>
      <c r="F102" s="192" t="s">
        <v>2913</v>
      </c>
      <c r="H102" s="193">
        <v>75</v>
      </c>
      <c r="I102" s="194"/>
      <c r="L102" s="191"/>
      <c r="M102" s="195"/>
      <c r="N102" s="196"/>
      <c r="O102" s="196"/>
      <c r="P102" s="196"/>
      <c r="Q102" s="196"/>
      <c r="R102" s="196"/>
      <c r="S102" s="196"/>
      <c r="T102" s="197"/>
      <c r="AT102" s="198" t="s">
        <v>165</v>
      </c>
      <c r="AU102" s="198" t="s">
        <v>82</v>
      </c>
      <c r="AV102" s="12" t="s">
        <v>82</v>
      </c>
      <c r="AW102" s="12" t="s">
        <v>33</v>
      </c>
      <c r="AX102" s="12" t="s">
        <v>80</v>
      </c>
      <c r="AY102" s="198" t="s">
        <v>154</v>
      </c>
    </row>
    <row r="103" s="1" customFormat="1" ht="16.5" customHeight="1">
      <c r="B103" s="175"/>
      <c r="C103" s="176" t="s">
        <v>198</v>
      </c>
      <c r="D103" s="176" t="s">
        <v>156</v>
      </c>
      <c r="E103" s="177" t="s">
        <v>2914</v>
      </c>
      <c r="F103" s="178" t="s">
        <v>2915</v>
      </c>
      <c r="G103" s="179" t="s">
        <v>253</v>
      </c>
      <c r="H103" s="180">
        <v>19</v>
      </c>
      <c r="I103" s="181"/>
      <c r="J103" s="182">
        <f>ROUND(I103*H103,2)</f>
        <v>0</v>
      </c>
      <c r="K103" s="178" t="s">
        <v>3</v>
      </c>
      <c r="L103" s="37"/>
      <c r="M103" s="183" t="s">
        <v>3</v>
      </c>
      <c r="N103" s="184" t="s">
        <v>43</v>
      </c>
      <c r="O103" s="67"/>
      <c r="P103" s="185">
        <f>O103*H103</f>
        <v>0</v>
      </c>
      <c r="Q103" s="185">
        <v>0.00167</v>
      </c>
      <c r="R103" s="185">
        <f>Q103*H103</f>
        <v>0.031730000000000001</v>
      </c>
      <c r="S103" s="185">
        <v>0</v>
      </c>
      <c r="T103" s="186">
        <f>S103*H103</f>
        <v>0</v>
      </c>
      <c r="AR103" s="19" t="s">
        <v>80</v>
      </c>
      <c r="AT103" s="19" t="s">
        <v>156</v>
      </c>
      <c r="AU103" s="19" t="s">
        <v>82</v>
      </c>
      <c r="AY103" s="19" t="s">
        <v>154</v>
      </c>
      <c r="BE103" s="187">
        <f>IF(N103="základní",J103,0)</f>
        <v>0</v>
      </c>
      <c r="BF103" s="187">
        <f>IF(N103="snížená",J103,0)</f>
        <v>0</v>
      </c>
      <c r="BG103" s="187">
        <f>IF(N103="zákl. přenesená",J103,0)</f>
        <v>0</v>
      </c>
      <c r="BH103" s="187">
        <f>IF(N103="sníž. přenesená",J103,0)</f>
        <v>0</v>
      </c>
      <c r="BI103" s="187">
        <f>IF(N103="nulová",J103,0)</f>
        <v>0</v>
      </c>
      <c r="BJ103" s="19" t="s">
        <v>80</v>
      </c>
      <c r="BK103" s="187">
        <f>ROUND(I103*H103,2)</f>
        <v>0</v>
      </c>
      <c r="BL103" s="19" t="s">
        <v>80</v>
      </c>
      <c r="BM103" s="19" t="s">
        <v>2916</v>
      </c>
    </row>
    <row r="104" s="1" customFormat="1" ht="16.5" customHeight="1">
      <c r="B104" s="175"/>
      <c r="C104" s="207" t="s">
        <v>203</v>
      </c>
      <c r="D104" s="207" t="s">
        <v>232</v>
      </c>
      <c r="E104" s="208" t="s">
        <v>2917</v>
      </c>
      <c r="F104" s="209" t="s">
        <v>2918</v>
      </c>
      <c r="G104" s="210" t="s">
        <v>253</v>
      </c>
      <c r="H104" s="211">
        <v>19</v>
      </c>
      <c r="I104" s="212"/>
      <c r="J104" s="213">
        <f>ROUND(I104*H104,2)</f>
        <v>0</v>
      </c>
      <c r="K104" s="209" t="s">
        <v>3</v>
      </c>
      <c r="L104" s="214"/>
      <c r="M104" s="215" t="s">
        <v>3</v>
      </c>
      <c r="N104" s="216" t="s">
        <v>43</v>
      </c>
      <c r="O104" s="67"/>
      <c r="P104" s="185">
        <f>O104*H104</f>
        <v>0</v>
      </c>
      <c r="Q104" s="185">
        <v>0.0055999999999999999</v>
      </c>
      <c r="R104" s="185">
        <f>Q104*H104</f>
        <v>0.1064</v>
      </c>
      <c r="S104" s="185">
        <v>0</v>
      </c>
      <c r="T104" s="186">
        <f>S104*H104</f>
        <v>0</v>
      </c>
      <c r="AR104" s="19" t="s">
        <v>82</v>
      </c>
      <c r="AT104" s="19" t="s">
        <v>232</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80</v>
      </c>
      <c r="BM104" s="19" t="s">
        <v>2919</v>
      </c>
    </row>
    <row r="105" s="12" customFormat="1">
      <c r="B105" s="191"/>
      <c r="D105" s="188" t="s">
        <v>165</v>
      </c>
      <c r="E105" s="198" t="s">
        <v>3</v>
      </c>
      <c r="F105" s="192" t="s">
        <v>2920</v>
      </c>
      <c r="H105" s="193">
        <v>19</v>
      </c>
      <c r="I105" s="194"/>
      <c r="L105" s="191"/>
      <c r="M105" s="195"/>
      <c r="N105" s="196"/>
      <c r="O105" s="196"/>
      <c r="P105" s="196"/>
      <c r="Q105" s="196"/>
      <c r="R105" s="196"/>
      <c r="S105" s="196"/>
      <c r="T105" s="197"/>
      <c r="AT105" s="198" t="s">
        <v>165</v>
      </c>
      <c r="AU105" s="198" t="s">
        <v>82</v>
      </c>
      <c r="AV105" s="12" t="s">
        <v>82</v>
      </c>
      <c r="AW105" s="12" t="s">
        <v>33</v>
      </c>
      <c r="AX105" s="12" t="s">
        <v>80</v>
      </c>
      <c r="AY105" s="198" t="s">
        <v>154</v>
      </c>
    </row>
    <row r="106" s="1" customFormat="1" ht="22.5" customHeight="1">
      <c r="B106" s="175"/>
      <c r="C106" s="176" t="s">
        <v>213</v>
      </c>
      <c r="D106" s="176" t="s">
        <v>156</v>
      </c>
      <c r="E106" s="177" t="s">
        <v>2921</v>
      </c>
      <c r="F106" s="178" t="s">
        <v>2922</v>
      </c>
      <c r="G106" s="179" t="s">
        <v>253</v>
      </c>
      <c r="H106" s="180">
        <v>8</v>
      </c>
      <c r="I106" s="181"/>
      <c r="J106" s="182">
        <f>ROUND(I106*H106,2)</f>
        <v>0</v>
      </c>
      <c r="K106" s="178" t="s">
        <v>3</v>
      </c>
      <c r="L106" s="37"/>
      <c r="M106" s="183" t="s">
        <v>3</v>
      </c>
      <c r="N106" s="184" t="s">
        <v>43</v>
      </c>
      <c r="O106" s="67"/>
      <c r="P106" s="185">
        <f>O106*H106</f>
        <v>0</v>
      </c>
      <c r="Q106" s="185">
        <v>0.00296</v>
      </c>
      <c r="R106" s="185">
        <f>Q106*H106</f>
        <v>0.02368</v>
      </c>
      <c r="S106" s="185">
        <v>0</v>
      </c>
      <c r="T106" s="186">
        <f>S106*H106</f>
        <v>0</v>
      </c>
      <c r="AR106" s="19" t="s">
        <v>80</v>
      </c>
      <c r="AT106" s="19" t="s">
        <v>156</v>
      </c>
      <c r="AU106" s="19" t="s">
        <v>82</v>
      </c>
      <c r="AY106" s="19" t="s">
        <v>154</v>
      </c>
      <c r="BE106" s="187">
        <f>IF(N106="základní",J106,0)</f>
        <v>0</v>
      </c>
      <c r="BF106" s="187">
        <f>IF(N106="snížená",J106,0)</f>
        <v>0</v>
      </c>
      <c r="BG106" s="187">
        <f>IF(N106="zákl. přenesená",J106,0)</f>
        <v>0</v>
      </c>
      <c r="BH106" s="187">
        <f>IF(N106="sníž. přenesená",J106,0)</f>
        <v>0</v>
      </c>
      <c r="BI106" s="187">
        <f>IF(N106="nulová",J106,0)</f>
        <v>0</v>
      </c>
      <c r="BJ106" s="19" t="s">
        <v>80</v>
      </c>
      <c r="BK106" s="187">
        <f>ROUND(I106*H106,2)</f>
        <v>0</v>
      </c>
      <c r="BL106" s="19" t="s">
        <v>80</v>
      </c>
      <c r="BM106" s="19" t="s">
        <v>2923</v>
      </c>
    </row>
    <row r="107" s="1" customFormat="1" ht="16.5" customHeight="1">
      <c r="B107" s="175"/>
      <c r="C107" s="207" t="s">
        <v>218</v>
      </c>
      <c r="D107" s="207" t="s">
        <v>232</v>
      </c>
      <c r="E107" s="208" t="s">
        <v>2924</v>
      </c>
      <c r="F107" s="209" t="s">
        <v>2925</v>
      </c>
      <c r="G107" s="210" t="s">
        <v>253</v>
      </c>
      <c r="H107" s="211">
        <v>5</v>
      </c>
      <c r="I107" s="212"/>
      <c r="J107" s="213">
        <f>ROUND(I107*H107,2)</f>
        <v>0</v>
      </c>
      <c r="K107" s="209" t="s">
        <v>3</v>
      </c>
      <c r="L107" s="214"/>
      <c r="M107" s="215" t="s">
        <v>3</v>
      </c>
      <c r="N107" s="216" t="s">
        <v>43</v>
      </c>
      <c r="O107" s="67"/>
      <c r="P107" s="185">
        <f>O107*H107</f>
        <v>0</v>
      </c>
      <c r="Q107" s="185">
        <v>0.033500000000000002</v>
      </c>
      <c r="R107" s="185">
        <f>Q107*H107</f>
        <v>0.16750000000000001</v>
      </c>
      <c r="S107" s="185">
        <v>0</v>
      </c>
      <c r="T107" s="186">
        <f>S107*H107</f>
        <v>0</v>
      </c>
      <c r="AR107" s="19" t="s">
        <v>82</v>
      </c>
      <c r="AT107" s="19" t="s">
        <v>232</v>
      </c>
      <c r="AU107" s="19" t="s">
        <v>82</v>
      </c>
      <c r="AY107" s="19" t="s">
        <v>154</v>
      </c>
      <c r="BE107" s="187">
        <f>IF(N107="základní",J107,0)</f>
        <v>0</v>
      </c>
      <c r="BF107" s="187">
        <f>IF(N107="snížená",J107,0)</f>
        <v>0</v>
      </c>
      <c r="BG107" s="187">
        <f>IF(N107="zákl. přenesená",J107,0)</f>
        <v>0</v>
      </c>
      <c r="BH107" s="187">
        <f>IF(N107="sníž. přenesená",J107,0)</f>
        <v>0</v>
      </c>
      <c r="BI107" s="187">
        <f>IF(N107="nulová",J107,0)</f>
        <v>0</v>
      </c>
      <c r="BJ107" s="19" t="s">
        <v>80</v>
      </c>
      <c r="BK107" s="187">
        <f>ROUND(I107*H107,2)</f>
        <v>0</v>
      </c>
      <c r="BL107" s="19" t="s">
        <v>80</v>
      </c>
      <c r="BM107" s="19" t="s">
        <v>2926</v>
      </c>
    </row>
    <row r="108" s="12" customFormat="1">
      <c r="B108" s="191"/>
      <c r="D108" s="188" t="s">
        <v>165</v>
      </c>
      <c r="E108" s="198" t="s">
        <v>3</v>
      </c>
      <c r="F108" s="192" t="s">
        <v>2927</v>
      </c>
      <c r="H108" s="193">
        <v>5</v>
      </c>
      <c r="I108" s="194"/>
      <c r="L108" s="191"/>
      <c r="M108" s="195"/>
      <c r="N108" s="196"/>
      <c r="O108" s="196"/>
      <c r="P108" s="196"/>
      <c r="Q108" s="196"/>
      <c r="R108" s="196"/>
      <c r="S108" s="196"/>
      <c r="T108" s="197"/>
      <c r="AT108" s="198" t="s">
        <v>165</v>
      </c>
      <c r="AU108" s="198" t="s">
        <v>82</v>
      </c>
      <c r="AV108" s="12" t="s">
        <v>82</v>
      </c>
      <c r="AW108" s="12" t="s">
        <v>33</v>
      </c>
      <c r="AX108" s="12" t="s">
        <v>80</v>
      </c>
      <c r="AY108" s="198" t="s">
        <v>154</v>
      </c>
    </row>
    <row r="109" s="1" customFormat="1" ht="16.5" customHeight="1">
      <c r="B109" s="175"/>
      <c r="C109" s="207" t="s">
        <v>222</v>
      </c>
      <c r="D109" s="207" t="s">
        <v>232</v>
      </c>
      <c r="E109" s="208" t="s">
        <v>2928</v>
      </c>
      <c r="F109" s="209" t="s">
        <v>2929</v>
      </c>
      <c r="G109" s="210" t="s">
        <v>253</v>
      </c>
      <c r="H109" s="211">
        <v>3</v>
      </c>
      <c r="I109" s="212"/>
      <c r="J109" s="213">
        <f>ROUND(I109*H109,2)</f>
        <v>0</v>
      </c>
      <c r="K109" s="209" t="s">
        <v>3</v>
      </c>
      <c r="L109" s="214"/>
      <c r="M109" s="215" t="s">
        <v>3</v>
      </c>
      <c r="N109" s="216" t="s">
        <v>43</v>
      </c>
      <c r="O109" s="67"/>
      <c r="P109" s="185">
        <f>O109*H109</f>
        <v>0</v>
      </c>
      <c r="Q109" s="185">
        <v>0.0041000000000000003</v>
      </c>
      <c r="R109" s="185">
        <f>Q109*H109</f>
        <v>0.012300000000000002</v>
      </c>
      <c r="S109" s="185">
        <v>0</v>
      </c>
      <c r="T109" s="186">
        <f>S109*H109</f>
        <v>0</v>
      </c>
      <c r="AR109" s="19" t="s">
        <v>82</v>
      </c>
      <c r="AT109" s="19" t="s">
        <v>232</v>
      </c>
      <c r="AU109" s="19" t="s">
        <v>82</v>
      </c>
      <c r="AY109" s="19" t="s">
        <v>154</v>
      </c>
      <c r="BE109" s="187">
        <f>IF(N109="základní",J109,0)</f>
        <v>0</v>
      </c>
      <c r="BF109" s="187">
        <f>IF(N109="snížená",J109,0)</f>
        <v>0</v>
      </c>
      <c r="BG109" s="187">
        <f>IF(N109="zákl. přenesená",J109,0)</f>
        <v>0</v>
      </c>
      <c r="BH109" s="187">
        <f>IF(N109="sníž. přenesená",J109,0)</f>
        <v>0</v>
      </c>
      <c r="BI109" s="187">
        <f>IF(N109="nulová",J109,0)</f>
        <v>0</v>
      </c>
      <c r="BJ109" s="19" t="s">
        <v>80</v>
      </c>
      <c r="BK109" s="187">
        <f>ROUND(I109*H109,2)</f>
        <v>0</v>
      </c>
      <c r="BL109" s="19" t="s">
        <v>80</v>
      </c>
      <c r="BM109" s="19" t="s">
        <v>2930</v>
      </c>
    </row>
    <row r="110" s="12" customFormat="1">
      <c r="B110" s="191"/>
      <c r="D110" s="188" t="s">
        <v>165</v>
      </c>
      <c r="E110" s="198" t="s">
        <v>3</v>
      </c>
      <c r="F110" s="192" t="s">
        <v>2931</v>
      </c>
      <c r="H110" s="193">
        <v>3</v>
      </c>
      <c r="I110" s="194"/>
      <c r="L110" s="191"/>
      <c r="M110" s="195"/>
      <c r="N110" s="196"/>
      <c r="O110" s="196"/>
      <c r="P110" s="196"/>
      <c r="Q110" s="196"/>
      <c r="R110" s="196"/>
      <c r="S110" s="196"/>
      <c r="T110" s="197"/>
      <c r="AT110" s="198" t="s">
        <v>165</v>
      </c>
      <c r="AU110" s="198" t="s">
        <v>82</v>
      </c>
      <c r="AV110" s="12" t="s">
        <v>82</v>
      </c>
      <c r="AW110" s="12" t="s">
        <v>33</v>
      </c>
      <c r="AX110" s="12" t="s">
        <v>80</v>
      </c>
      <c r="AY110" s="198" t="s">
        <v>154</v>
      </c>
    </row>
    <row r="111" s="1" customFormat="1" ht="16.5" customHeight="1">
      <c r="B111" s="175"/>
      <c r="C111" s="176" t="s">
        <v>227</v>
      </c>
      <c r="D111" s="176" t="s">
        <v>156</v>
      </c>
      <c r="E111" s="177" t="s">
        <v>2932</v>
      </c>
      <c r="F111" s="178" t="s">
        <v>2933</v>
      </c>
      <c r="G111" s="179" t="s">
        <v>253</v>
      </c>
      <c r="H111" s="180">
        <v>20</v>
      </c>
      <c r="I111" s="181"/>
      <c r="J111" s="182">
        <f>ROUND(I111*H111,2)</f>
        <v>0</v>
      </c>
      <c r="K111" s="178" t="s">
        <v>3</v>
      </c>
      <c r="L111" s="37"/>
      <c r="M111" s="183" t="s">
        <v>3</v>
      </c>
      <c r="N111" s="184" t="s">
        <v>43</v>
      </c>
      <c r="O111" s="67"/>
      <c r="P111" s="185">
        <f>O111*H111</f>
        <v>0</v>
      </c>
      <c r="Q111" s="185">
        <v>0.0030100000000000001</v>
      </c>
      <c r="R111" s="185">
        <f>Q111*H111</f>
        <v>0.060200000000000004</v>
      </c>
      <c r="S111" s="185">
        <v>0</v>
      </c>
      <c r="T111" s="186">
        <f>S111*H111</f>
        <v>0</v>
      </c>
      <c r="AR111" s="19" t="s">
        <v>80</v>
      </c>
      <c r="AT111" s="19" t="s">
        <v>156</v>
      </c>
      <c r="AU111" s="19" t="s">
        <v>82</v>
      </c>
      <c r="AY111" s="19" t="s">
        <v>154</v>
      </c>
      <c r="BE111" s="187">
        <f>IF(N111="základní",J111,0)</f>
        <v>0</v>
      </c>
      <c r="BF111" s="187">
        <f>IF(N111="snížená",J111,0)</f>
        <v>0</v>
      </c>
      <c r="BG111" s="187">
        <f>IF(N111="zákl. přenesená",J111,0)</f>
        <v>0</v>
      </c>
      <c r="BH111" s="187">
        <f>IF(N111="sníž. přenesená",J111,0)</f>
        <v>0</v>
      </c>
      <c r="BI111" s="187">
        <f>IF(N111="nulová",J111,0)</f>
        <v>0</v>
      </c>
      <c r="BJ111" s="19" t="s">
        <v>80</v>
      </c>
      <c r="BK111" s="187">
        <f>ROUND(I111*H111,2)</f>
        <v>0</v>
      </c>
      <c r="BL111" s="19" t="s">
        <v>80</v>
      </c>
      <c r="BM111" s="19" t="s">
        <v>2934</v>
      </c>
    </row>
    <row r="112" s="1" customFormat="1" ht="16.5" customHeight="1">
      <c r="B112" s="175"/>
      <c r="C112" s="207" t="s">
        <v>231</v>
      </c>
      <c r="D112" s="207" t="s">
        <v>232</v>
      </c>
      <c r="E112" s="208" t="s">
        <v>2935</v>
      </c>
      <c r="F112" s="209" t="s">
        <v>2936</v>
      </c>
      <c r="G112" s="210" t="s">
        <v>241</v>
      </c>
      <c r="H112" s="211">
        <v>20</v>
      </c>
      <c r="I112" s="212"/>
      <c r="J112" s="213">
        <f>ROUND(I112*H112,2)</f>
        <v>0</v>
      </c>
      <c r="K112" s="209" t="s">
        <v>3</v>
      </c>
      <c r="L112" s="214"/>
      <c r="M112" s="215" t="s">
        <v>3</v>
      </c>
      <c r="N112" s="216" t="s">
        <v>43</v>
      </c>
      <c r="O112" s="67"/>
      <c r="P112" s="185">
        <f>O112*H112</f>
        <v>0</v>
      </c>
      <c r="Q112" s="185">
        <v>0.057799999999999997</v>
      </c>
      <c r="R112" s="185">
        <f>Q112*H112</f>
        <v>1.1559999999999999</v>
      </c>
      <c r="S112" s="185">
        <v>0</v>
      </c>
      <c r="T112" s="186">
        <f>S112*H112</f>
        <v>0</v>
      </c>
      <c r="AR112" s="19" t="s">
        <v>82</v>
      </c>
      <c r="AT112" s="19" t="s">
        <v>232</v>
      </c>
      <c r="AU112" s="19" t="s">
        <v>82</v>
      </c>
      <c r="AY112" s="19" t="s">
        <v>154</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80</v>
      </c>
      <c r="BM112" s="19" t="s">
        <v>2937</v>
      </c>
    </row>
    <row r="113" s="12" customFormat="1">
      <c r="B113" s="191"/>
      <c r="D113" s="188" t="s">
        <v>165</v>
      </c>
      <c r="E113" s="198" t="s">
        <v>3</v>
      </c>
      <c r="F113" s="192" t="s">
        <v>2938</v>
      </c>
      <c r="H113" s="193">
        <v>20</v>
      </c>
      <c r="I113" s="194"/>
      <c r="L113" s="191"/>
      <c r="M113" s="195"/>
      <c r="N113" s="196"/>
      <c r="O113" s="196"/>
      <c r="P113" s="196"/>
      <c r="Q113" s="196"/>
      <c r="R113" s="196"/>
      <c r="S113" s="196"/>
      <c r="T113" s="197"/>
      <c r="AT113" s="198" t="s">
        <v>165</v>
      </c>
      <c r="AU113" s="198" t="s">
        <v>82</v>
      </c>
      <c r="AV113" s="12" t="s">
        <v>82</v>
      </c>
      <c r="AW113" s="12" t="s">
        <v>33</v>
      </c>
      <c r="AX113" s="12" t="s">
        <v>80</v>
      </c>
      <c r="AY113" s="198" t="s">
        <v>154</v>
      </c>
    </row>
    <row r="114" s="1" customFormat="1" ht="22.5" customHeight="1">
      <c r="B114" s="175"/>
      <c r="C114" s="176" t="s">
        <v>238</v>
      </c>
      <c r="D114" s="176" t="s">
        <v>156</v>
      </c>
      <c r="E114" s="177" t="s">
        <v>2939</v>
      </c>
      <c r="F114" s="178" t="s">
        <v>2940</v>
      </c>
      <c r="G114" s="179" t="s">
        <v>241</v>
      </c>
      <c r="H114" s="180">
        <v>2</v>
      </c>
      <c r="I114" s="181"/>
      <c r="J114" s="182">
        <f>ROUND(I114*H114,2)</f>
        <v>0</v>
      </c>
      <c r="K114" s="178" t="s">
        <v>160</v>
      </c>
      <c r="L114" s="37"/>
      <c r="M114" s="183" t="s">
        <v>3</v>
      </c>
      <c r="N114" s="184" t="s">
        <v>43</v>
      </c>
      <c r="O114" s="67"/>
      <c r="P114" s="185">
        <f>O114*H114</f>
        <v>0</v>
      </c>
      <c r="Q114" s="185">
        <v>0.00072000000000000005</v>
      </c>
      <c r="R114" s="185">
        <f>Q114*H114</f>
        <v>0.0014400000000000001</v>
      </c>
      <c r="S114" s="185">
        <v>0</v>
      </c>
      <c r="T114" s="186">
        <f>S114*H114</f>
        <v>0</v>
      </c>
      <c r="AR114" s="19" t="s">
        <v>80</v>
      </c>
      <c r="AT114" s="19" t="s">
        <v>156</v>
      </c>
      <c r="AU114" s="19" t="s">
        <v>82</v>
      </c>
      <c r="AY114" s="19" t="s">
        <v>154</v>
      </c>
      <c r="BE114" s="187">
        <f>IF(N114="základní",J114,0)</f>
        <v>0</v>
      </c>
      <c r="BF114" s="187">
        <f>IF(N114="snížená",J114,0)</f>
        <v>0</v>
      </c>
      <c r="BG114" s="187">
        <f>IF(N114="zákl. přenesená",J114,0)</f>
        <v>0</v>
      </c>
      <c r="BH114" s="187">
        <f>IF(N114="sníž. přenesená",J114,0)</f>
        <v>0</v>
      </c>
      <c r="BI114" s="187">
        <f>IF(N114="nulová",J114,0)</f>
        <v>0</v>
      </c>
      <c r="BJ114" s="19" t="s">
        <v>80</v>
      </c>
      <c r="BK114" s="187">
        <f>ROUND(I114*H114,2)</f>
        <v>0</v>
      </c>
      <c r="BL114" s="19" t="s">
        <v>80</v>
      </c>
      <c r="BM114" s="19" t="s">
        <v>2941</v>
      </c>
    </row>
    <row r="115" s="1" customFormat="1">
      <c r="B115" s="37"/>
      <c r="D115" s="188" t="s">
        <v>163</v>
      </c>
      <c r="F115" s="189" t="s">
        <v>2602</v>
      </c>
      <c r="I115" s="121"/>
      <c r="L115" s="37"/>
      <c r="M115" s="190"/>
      <c r="N115" s="67"/>
      <c r="O115" s="67"/>
      <c r="P115" s="67"/>
      <c r="Q115" s="67"/>
      <c r="R115" s="67"/>
      <c r="S115" s="67"/>
      <c r="T115" s="68"/>
      <c r="AT115" s="19" t="s">
        <v>163</v>
      </c>
      <c r="AU115" s="19" t="s">
        <v>82</v>
      </c>
    </row>
    <row r="116" s="1" customFormat="1" ht="16.5" customHeight="1">
      <c r="B116" s="175"/>
      <c r="C116" s="207" t="s">
        <v>9</v>
      </c>
      <c r="D116" s="207" t="s">
        <v>232</v>
      </c>
      <c r="E116" s="208" t="s">
        <v>2942</v>
      </c>
      <c r="F116" s="209" t="s">
        <v>2943</v>
      </c>
      <c r="G116" s="210" t="s">
        <v>241</v>
      </c>
      <c r="H116" s="211">
        <v>2</v>
      </c>
      <c r="I116" s="212"/>
      <c r="J116" s="213">
        <f>ROUND(I116*H116,2)</f>
        <v>0</v>
      </c>
      <c r="K116" s="209" t="s">
        <v>3</v>
      </c>
      <c r="L116" s="214"/>
      <c r="M116" s="215" t="s">
        <v>3</v>
      </c>
      <c r="N116" s="216" t="s">
        <v>43</v>
      </c>
      <c r="O116" s="67"/>
      <c r="P116" s="185">
        <f>O116*H116</f>
        <v>0</v>
      </c>
      <c r="Q116" s="185">
        <v>0.0025000000000000001</v>
      </c>
      <c r="R116" s="185">
        <f>Q116*H116</f>
        <v>0.0050000000000000001</v>
      </c>
      <c r="S116" s="185">
        <v>0</v>
      </c>
      <c r="T116" s="186">
        <f>S116*H116</f>
        <v>0</v>
      </c>
      <c r="AR116" s="19" t="s">
        <v>82</v>
      </c>
      <c r="AT116" s="19" t="s">
        <v>232</v>
      </c>
      <c r="AU116" s="19" t="s">
        <v>82</v>
      </c>
      <c r="AY116" s="19" t="s">
        <v>154</v>
      </c>
      <c r="BE116" s="187">
        <f>IF(N116="základní",J116,0)</f>
        <v>0</v>
      </c>
      <c r="BF116" s="187">
        <f>IF(N116="snížená",J116,0)</f>
        <v>0</v>
      </c>
      <c r="BG116" s="187">
        <f>IF(N116="zákl. přenesená",J116,0)</f>
        <v>0</v>
      </c>
      <c r="BH116" s="187">
        <f>IF(N116="sníž. přenesená",J116,0)</f>
        <v>0</v>
      </c>
      <c r="BI116" s="187">
        <f>IF(N116="nulová",J116,0)</f>
        <v>0</v>
      </c>
      <c r="BJ116" s="19" t="s">
        <v>80</v>
      </c>
      <c r="BK116" s="187">
        <f>ROUND(I116*H116,2)</f>
        <v>0</v>
      </c>
      <c r="BL116" s="19" t="s">
        <v>80</v>
      </c>
      <c r="BM116" s="19" t="s">
        <v>2944</v>
      </c>
    </row>
    <row r="117" s="12" customFormat="1">
      <c r="B117" s="191"/>
      <c r="D117" s="188" t="s">
        <v>165</v>
      </c>
      <c r="E117" s="198" t="s">
        <v>3</v>
      </c>
      <c r="F117" s="192" t="s">
        <v>2945</v>
      </c>
      <c r="H117" s="193">
        <v>2</v>
      </c>
      <c r="I117" s="194"/>
      <c r="L117" s="191"/>
      <c r="M117" s="195"/>
      <c r="N117" s="196"/>
      <c r="O117" s="196"/>
      <c r="P117" s="196"/>
      <c r="Q117" s="196"/>
      <c r="R117" s="196"/>
      <c r="S117" s="196"/>
      <c r="T117" s="197"/>
      <c r="AT117" s="198" t="s">
        <v>165</v>
      </c>
      <c r="AU117" s="198" t="s">
        <v>82</v>
      </c>
      <c r="AV117" s="12" t="s">
        <v>82</v>
      </c>
      <c r="AW117" s="12" t="s">
        <v>33</v>
      </c>
      <c r="AX117" s="12" t="s">
        <v>80</v>
      </c>
      <c r="AY117" s="198" t="s">
        <v>154</v>
      </c>
    </row>
    <row r="118" s="1" customFormat="1" ht="16.5" customHeight="1">
      <c r="B118" s="175"/>
      <c r="C118" s="176" t="s">
        <v>250</v>
      </c>
      <c r="D118" s="176" t="s">
        <v>156</v>
      </c>
      <c r="E118" s="177" t="s">
        <v>2946</v>
      </c>
      <c r="F118" s="178" t="s">
        <v>2947</v>
      </c>
      <c r="G118" s="179" t="s">
        <v>241</v>
      </c>
      <c r="H118" s="180">
        <v>3</v>
      </c>
      <c r="I118" s="181"/>
      <c r="J118" s="182">
        <f>ROUND(I118*H118,2)</f>
        <v>0</v>
      </c>
      <c r="K118" s="178" t="s">
        <v>160</v>
      </c>
      <c r="L118" s="37"/>
      <c r="M118" s="183" t="s">
        <v>3</v>
      </c>
      <c r="N118" s="184" t="s">
        <v>43</v>
      </c>
      <c r="O118" s="67"/>
      <c r="P118" s="185">
        <f>O118*H118</f>
        <v>0</v>
      </c>
      <c r="Q118" s="185">
        <v>0.00072000000000000005</v>
      </c>
      <c r="R118" s="185">
        <f>Q118*H118</f>
        <v>0.00216</v>
      </c>
      <c r="S118" s="185">
        <v>0</v>
      </c>
      <c r="T118" s="186">
        <f>S118*H118</f>
        <v>0</v>
      </c>
      <c r="AR118" s="19" t="s">
        <v>80</v>
      </c>
      <c r="AT118" s="19" t="s">
        <v>156</v>
      </c>
      <c r="AU118" s="19" t="s">
        <v>82</v>
      </c>
      <c r="AY118" s="19" t="s">
        <v>154</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80</v>
      </c>
      <c r="BM118" s="19" t="s">
        <v>2948</v>
      </c>
    </row>
    <row r="119" s="1" customFormat="1">
      <c r="B119" s="37"/>
      <c r="D119" s="188" t="s">
        <v>163</v>
      </c>
      <c r="F119" s="189" t="s">
        <v>2602</v>
      </c>
      <c r="I119" s="121"/>
      <c r="L119" s="37"/>
      <c r="M119" s="190"/>
      <c r="N119" s="67"/>
      <c r="O119" s="67"/>
      <c r="P119" s="67"/>
      <c r="Q119" s="67"/>
      <c r="R119" s="67"/>
      <c r="S119" s="67"/>
      <c r="T119" s="68"/>
      <c r="AT119" s="19" t="s">
        <v>163</v>
      </c>
      <c r="AU119" s="19" t="s">
        <v>82</v>
      </c>
    </row>
    <row r="120" s="1" customFormat="1" ht="16.5" customHeight="1">
      <c r="B120" s="175"/>
      <c r="C120" s="207" t="s">
        <v>256</v>
      </c>
      <c r="D120" s="207" t="s">
        <v>232</v>
      </c>
      <c r="E120" s="208" t="s">
        <v>2949</v>
      </c>
      <c r="F120" s="209" t="s">
        <v>2950</v>
      </c>
      <c r="G120" s="210" t="s">
        <v>241</v>
      </c>
      <c r="H120" s="211">
        <v>3</v>
      </c>
      <c r="I120" s="212"/>
      <c r="J120" s="213">
        <f>ROUND(I120*H120,2)</f>
        <v>0</v>
      </c>
      <c r="K120" s="209" t="s">
        <v>160</v>
      </c>
      <c r="L120" s="214"/>
      <c r="M120" s="215" t="s">
        <v>3</v>
      </c>
      <c r="N120" s="216" t="s">
        <v>43</v>
      </c>
      <c r="O120" s="67"/>
      <c r="P120" s="185">
        <f>O120*H120</f>
        <v>0</v>
      </c>
      <c r="Q120" s="185">
        <v>0.0025000000000000001</v>
      </c>
      <c r="R120" s="185">
        <f>Q120*H120</f>
        <v>0.0074999999999999997</v>
      </c>
      <c r="S120" s="185">
        <v>0</v>
      </c>
      <c r="T120" s="186">
        <f>S120*H120</f>
        <v>0</v>
      </c>
      <c r="AR120" s="19" t="s">
        <v>82</v>
      </c>
      <c r="AT120" s="19" t="s">
        <v>232</v>
      </c>
      <c r="AU120" s="19" t="s">
        <v>82</v>
      </c>
      <c r="AY120" s="19" t="s">
        <v>154</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80</v>
      </c>
      <c r="BM120" s="19" t="s">
        <v>2951</v>
      </c>
    </row>
    <row r="121" s="1" customFormat="1" ht="16.5" customHeight="1">
      <c r="B121" s="175"/>
      <c r="C121" s="176" t="s">
        <v>262</v>
      </c>
      <c r="D121" s="176" t="s">
        <v>156</v>
      </c>
      <c r="E121" s="177" t="s">
        <v>2952</v>
      </c>
      <c r="F121" s="178" t="s">
        <v>2953</v>
      </c>
      <c r="G121" s="179" t="s">
        <v>241</v>
      </c>
      <c r="H121" s="180">
        <v>10</v>
      </c>
      <c r="I121" s="181"/>
      <c r="J121" s="182">
        <f>ROUND(I121*H121,2)</f>
        <v>0</v>
      </c>
      <c r="K121" s="178" t="s">
        <v>160</v>
      </c>
      <c r="L121" s="37"/>
      <c r="M121" s="183" t="s">
        <v>3</v>
      </c>
      <c r="N121" s="184" t="s">
        <v>43</v>
      </c>
      <c r="O121" s="67"/>
      <c r="P121" s="185">
        <f>O121*H121</f>
        <v>0</v>
      </c>
      <c r="Q121" s="185">
        <v>0.0016199999999999999</v>
      </c>
      <c r="R121" s="185">
        <f>Q121*H121</f>
        <v>0.016199999999999999</v>
      </c>
      <c r="S121" s="185">
        <v>0</v>
      </c>
      <c r="T121" s="186">
        <f>S121*H121</f>
        <v>0</v>
      </c>
      <c r="AR121" s="19" t="s">
        <v>80</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80</v>
      </c>
      <c r="BM121" s="19" t="s">
        <v>2954</v>
      </c>
    </row>
    <row r="122" s="1" customFormat="1">
      <c r="B122" s="37"/>
      <c r="D122" s="188" t="s">
        <v>163</v>
      </c>
      <c r="F122" s="189" t="s">
        <v>2602</v>
      </c>
      <c r="I122" s="121"/>
      <c r="L122" s="37"/>
      <c r="M122" s="190"/>
      <c r="N122" s="67"/>
      <c r="O122" s="67"/>
      <c r="P122" s="67"/>
      <c r="Q122" s="67"/>
      <c r="R122" s="67"/>
      <c r="S122" s="67"/>
      <c r="T122" s="68"/>
      <c r="AT122" s="19" t="s">
        <v>163</v>
      </c>
      <c r="AU122" s="19" t="s">
        <v>82</v>
      </c>
    </row>
    <row r="123" s="1" customFormat="1" ht="16.5" customHeight="1">
      <c r="B123" s="175"/>
      <c r="C123" s="207" t="s">
        <v>269</v>
      </c>
      <c r="D123" s="207" t="s">
        <v>232</v>
      </c>
      <c r="E123" s="208" t="s">
        <v>2955</v>
      </c>
      <c r="F123" s="209" t="s">
        <v>2956</v>
      </c>
      <c r="G123" s="210" t="s">
        <v>241</v>
      </c>
      <c r="H123" s="211">
        <v>10</v>
      </c>
      <c r="I123" s="212"/>
      <c r="J123" s="213">
        <f>ROUND(I123*H123,2)</f>
        <v>0</v>
      </c>
      <c r="K123" s="209" t="s">
        <v>160</v>
      </c>
      <c r="L123" s="214"/>
      <c r="M123" s="215" t="s">
        <v>3</v>
      </c>
      <c r="N123" s="216" t="s">
        <v>43</v>
      </c>
      <c r="O123" s="67"/>
      <c r="P123" s="185">
        <f>O123*H123</f>
        <v>0</v>
      </c>
      <c r="Q123" s="185">
        <v>0.0038500000000000001</v>
      </c>
      <c r="R123" s="185">
        <f>Q123*H123</f>
        <v>0.0385</v>
      </c>
      <c r="S123" s="185">
        <v>0</v>
      </c>
      <c r="T123" s="186">
        <f>S123*H123</f>
        <v>0</v>
      </c>
      <c r="AR123" s="19" t="s">
        <v>82</v>
      </c>
      <c r="AT123" s="19" t="s">
        <v>232</v>
      </c>
      <c r="AU123" s="19" t="s">
        <v>82</v>
      </c>
      <c r="AY123" s="19" t="s">
        <v>154</v>
      </c>
      <c r="BE123" s="187">
        <f>IF(N123="základní",J123,0)</f>
        <v>0</v>
      </c>
      <c r="BF123" s="187">
        <f>IF(N123="snížená",J123,0)</f>
        <v>0</v>
      </c>
      <c r="BG123" s="187">
        <f>IF(N123="zákl. přenesená",J123,0)</f>
        <v>0</v>
      </c>
      <c r="BH123" s="187">
        <f>IF(N123="sníž. přenesená",J123,0)</f>
        <v>0</v>
      </c>
      <c r="BI123" s="187">
        <f>IF(N123="nulová",J123,0)</f>
        <v>0</v>
      </c>
      <c r="BJ123" s="19" t="s">
        <v>80</v>
      </c>
      <c r="BK123" s="187">
        <f>ROUND(I123*H123,2)</f>
        <v>0</v>
      </c>
      <c r="BL123" s="19" t="s">
        <v>80</v>
      </c>
      <c r="BM123" s="19" t="s">
        <v>2957</v>
      </c>
    </row>
    <row r="124" s="1" customFormat="1" ht="22.5" customHeight="1">
      <c r="B124" s="175"/>
      <c r="C124" s="176" t="s">
        <v>273</v>
      </c>
      <c r="D124" s="176" t="s">
        <v>156</v>
      </c>
      <c r="E124" s="177" t="s">
        <v>2958</v>
      </c>
      <c r="F124" s="178" t="s">
        <v>2959</v>
      </c>
      <c r="G124" s="179" t="s">
        <v>241</v>
      </c>
      <c r="H124" s="180">
        <v>4</v>
      </c>
      <c r="I124" s="181"/>
      <c r="J124" s="182">
        <f>ROUND(I124*H124,2)</f>
        <v>0</v>
      </c>
      <c r="K124" s="178" t="s">
        <v>160</v>
      </c>
      <c r="L124" s="37"/>
      <c r="M124" s="183" t="s">
        <v>3</v>
      </c>
      <c r="N124" s="184" t="s">
        <v>43</v>
      </c>
      <c r="O124" s="67"/>
      <c r="P124" s="185">
        <f>O124*H124</f>
        <v>0</v>
      </c>
      <c r="Q124" s="185">
        <v>0.00085999999999999998</v>
      </c>
      <c r="R124" s="185">
        <f>Q124*H124</f>
        <v>0.0034399999999999999</v>
      </c>
      <c r="S124" s="185">
        <v>0</v>
      </c>
      <c r="T124" s="186">
        <f>S124*H124</f>
        <v>0</v>
      </c>
      <c r="AR124" s="19" t="s">
        <v>80</v>
      </c>
      <c r="AT124" s="19" t="s">
        <v>156</v>
      </c>
      <c r="AU124" s="19" t="s">
        <v>82</v>
      </c>
      <c r="AY124" s="19" t="s">
        <v>154</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80</v>
      </c>
      <c r="BM124" s="19" t="s">
        <v>2960</v>
      </c>
    </row>
    <row r="125" s="1" customFormat="1">
      <c r="B125" s="37"/>
      <c r="D125" s="188" t="s">
        <v>163</v>
      </c>
      <c r="F125" s="189" t="s">
        <v>655</v>
      </c>
      <c r="I125" s="121"/>
      <c r="L125" s="37"/>
      <c r="M125" s="190"/>
      <c r="N125" s="67"/>
      <c r="O125" s="67"/>
      <c r="P125" s="67"/>
      <c r="Q125" s="67"/>
      <c r="R125" s="67"/>
      <c r="S125" s="67"/>
      <c r="T125" s="68"/>
      <c r="AT125" s="19" t="s">
        <v>163</v>
      </c>
      <c r="AU125" s="19" t="s">
        <v>82</v>
      </c>
    </row>
    <row r="126" s="12" customFormat="1">
      <c r="B126" s="191"/>
      <c r="D126" s="188" t="s">
        <v>165</v>
      </c>
      <c r="E126" s="198" t="s">
        <v>3</v>
      </c>
      <c r="F126" s="192" t="s">
        <v>2961</v>
      </c>
      <c r="H126" s="193">
        <v>2</v>
      </c>
      <c r="I126" s="194"/>
      <c r="L126" s="191"/>
      <c r="M126" s="195"/>
      <c r="N126" s="196"/>
      <c r="O126" s="196"/>
      <c r="P126" s="196"/>
      <c r="Q126" s="196"/>
      <c r="R126" s="196"/>
      <c r="S126" s="196"/>
      <c r="T126" s="197"/>
      <c r="AT126" s="198" t="s">
        <v>165</v>
      </c>
      <c r="AU126" s="198" t="s">
        <v>82</v>
      </c>
      <c r="AV126" s="12" t="s">
        <v>82</v>
      </c>
      <c r="AW126" s="12" t="s">
        <v>33</v>
      </c>
      <c r="AX126" s="12" t="s">
        <v>72</v>
      </c>
      <c r="AY126" s="198" t="s">
        <v>154</v>
      </c>
    </row>
    <row r="127" s="12" customFormat="1">
      <c r="B127" s="191"/>
      <c r="D127" s="188" t="s">
        <v>165</v>
      </c>
      <c r="E127" s="198" t="s">
        <v>3</v>
      </c>
      <c r="F127" s="192" t="s">
        <v>2962</v>
      </c>
      <c r="H127" s="193">
        <v>2</v>
      </c>
      <c r="I127" s="194"/>
      <c r="L127" s="191"/>
      <c r="M127" s="195"/>
      <c r="N127" s="196"/>
      <c r="O127" s="196"/>
      <c r="P127" s="196"/>
      <c r="Q127" s="196"/>
      <c r="R127" s="196"/>
      <c r="S127" s="196"/>
      <c r="T127" s="197"/>
      <c r="AT127" s="198" t="s">
        <v>165</v>
      </c>
      <c r="AU127" s="198" t="s">
        <v>82</v>
      </c>
      <c r="AV127" s="12" t="s">
        <v>82</v>
      </c>
      <c r="AW127" s="12" t="s">
        <v>33</v>
      </c>
      <c r="AX127" s="12" t="s">
        <v>72</v>
      </c>
      <c r="AY127" s="198" t="s">
        <v>154</v>
      </c>
    </row>
    <row r="128" s="13" customFormat="1">
      <c r="B128" s="199"/>
      <c r="D128" s="188" t="s">
        <v>165</v>
      </c>
      <c r="E128" s="200" t="s">
        <v>3</v>
      </c>
      <c r="F128" s="201" t="s">
        <v>179</v>
      </c>
      <c r="H128" s="202">
        <v>4</v>
      </c>
      <c r="I128" s="203"/>
      <c r="L128" s="199"/>
      <c r="M128" s="204"/>
      <c r="N128" s="205"/>
      <c r="O128" s="205"/>
      <c r="P128" s="205"/>
      <c r="Q128" s="205"/>
      <c r="R128" s="205"/>
      <c r="S128" s="205"/>
      <c r="T128" s="206"/>
      <c r="AT128" s="200" t="s">
        <v>165</v>
      </c>
      <c r="AU128" s="200" t="s">
        <v>82</v>
      </c>
      <c r="AV128" s="13" t="s">
        <v>161</v>
      </c>
      <c r="AW128" s="13" t="s">
        <v>33</v>
      </c>
      <c r="AX128" s="13" t="s">
        <v>80</v>
      </c>
      <c r="AY128" s="200" t="s">
        <v>154</v>
      </c>
    </row>
    <row r="129" s="1" customFormat="1" ht="16.5" customHeight="1">
      <c r="B129" s="175"/>
      <c r="C129" s="207" t="s">
        <v>8</v>
      </c>
      <c r="D129" s="207" t="s">
        <v>232</v>
      </c>
      <c r="E129" s="208" t="s">
        <v>2963</v>
      </c>
      <c r="F129" s="209" t="s">
        <v>2964</v>
      </c>
      <c r="G129" s="210" t="s">
        <v>241</v>
      </c>
      <c r="H129" s="211">
        <v>2</v>
      </c>
      <c r="I129" s="212"/>
      <c r="J129" s="213">
        <f>ROUND(I129*H129,2)</f>
        <v>0</v>
      </c>
      <c r="K129" s="209" t="s">
        <v>3</v>
      </c>
      <c r="L129" s="214"/>
      <c r="M129" s="215" t="s">
        <v>3</v>
      </c>
      <c r="N129" s="216" t="s">
        <v>43</v>
      </c>
      <c r="O129" s="67"/>
      <c r="P129" s="185">
        <f>O129*H129</f>
        <v>0</v>
      </c>
      <c r="Q129" s="185">
        <v>0.012999999999999999</v>
      </c>
      <c r="R129" s="185">
        <f>Q129*H129</f>
        <v>0.025999999999999999</v>
      </c>
      <c r="S129" s="185">
        <v>0</v>
      </c>
      <c r="T129" s="186">
        <f>S129*H129</f>
        <v>0</v>
      </c>
      <c r="AR129" s="19" t="s">
        <v>82</v>
      </c>
      <c r="AT129" s="19" t="s">
        <v>232</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80</v>
      </c>
      <c r="BM129" s="19" t="s">
        <v>2965</v>
      </c>
    </row>
    <row r="130" s="12" customFormat="1">
      <c r="B130" s="191"/>
      <c r="D130" s="188" t="s">
        <v>165</v>
      </c>
      <c r="E130" s="198" t="s">
        <v>3</v>
      </c>
      <c r="F130" s="192" t="s">
        <v>2966</v>
      </c>
      <c r="H130" s="193">
        <v>2</v>
      </c>
      <c r="I130" s="194"/>
      <c r="L130" s="191"/>
      <c r="M130" s="195"/>
      <c r="N130" s="196"/>
      <c r="O130" s="196"/>
      <c r="P130" s="196"/>
      <c r="Q130" s="196"/>
      <c r="R130" s="196"/>
      <c r="S130" s="196"/>
      <c r="T130" s="197"/>
      <c r="AT130" s="198" t="s">
        <v>165</v>
      </c>
      <c r="AU130" s="198" t="s">
        <v>82</v>
      </c>
      <c r="AV130" s="12" t="s">
        <v>82</v>
      </c>
      <c r="AW130" s="12" t="s">
        <v>33</v>
      </c>
      <c r="AX130" s="12" t="s">
        <v>80</v>
      </c>
      <c r="AY130" s="198" t="s">
        <v>154</v>
      </c>
    </row>
    <row r="131" s="1" customFormat="1" ht="16.5" customHeight="1">
      <c r="B131" s="175"/>
      <c r="C131" s="207" t="s">
        <v>288</v>
      </c>
      <c r="D131" s="207" t="s">
        <v>232</v>
      </c>
      <c r="E131" s="208" t="s">
        <v>2967</v>
      </c>
      <c r="F131" s="209" t="s">
        <v>2968</v>
      </c>
      <c r="G131" s="210" t="s">
        <v>241</v>
      </c>
      <c r="H131" s="211">
        <v>2</v>
      </c>
      <c r="I131" s="212"/>
      <c r="J131" s="213">
        <f>ROUND(I131*H131,2)</f>
        <v>0</v>
      </c>
      <c r="K131" s="209" t="s">
        <v>3</v>
      </c>
      <c r="L131" s="214"/>
      <c r="M131" s="215" t="s">
        <v>3</v>
      </c>
      <c r="N131" s="216" t="s">
        <v>43</v>
      </c>
      <c r="O131" s="67"/>
      <c r="P131" s="185">
        <f>O131*H131</f>
        <v>0</v>
      </c>
      <c r="Q131" s="185">
        <v>0.012999999999999999</v>
      </c>
      <c r="R131" s="185">
        <f>Q131*H131</f>
        <v>0.025999999999999999</v>
      </c>
      <c r="S131" s="185">
        <v>0</v>
      </c>
      <c r="T131" s="186">
        <f>S131*H131</f>
        <v>0</v>
      </c>
      <c r="AR131" s="19" t="s">
        <v>82</v>
      </c>
      <c r="AT131" s="19" t="s">
        <v>232</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80</v>
      </c>
      <c r="BM131" s="19" t="s">
        <v>2969</v>
      </c>
    </row>
    <row r="132" s="12" customFormat="1">
      <c r="B132" s="191"/>
      <c r="D132" s="188" t="s">
        <v>165</v>
      </c>
      <c r="E132" s="198" t="s">
        <v>3</v>
      </c>
      <c r="F132" s="192" t="s">
        <v>2970</v>
      </c>
      <c r="H132" s="193">
        <v>2</v>
      </c>
      <c r="I132" s="194"/>
      <c r="L132" s="191"/>
      <c r="M132" s="195"/>
      <c r="N132" s="196"/>
      <c r="O132" s="196"/>
      <c r="P132" s="196"/>
      <c r="Q132" s="196"/>
      <c r="R132" s="196"/>
      <c r="S132" s="196"/>
      <c r="T132" s="197"/>
      <c r="AT132" s="198" t="s">
        <v>165</v>
      </c>
      <c r="AU132" s="198" t="s">
        <v>82</v>
      </c>
      <c r="AV132" s="12" t="s">
        <v>82</v>
      </c>
      <c r="AW132" s="12" t="s">
        <v>33</v>
      </c>
      <c r="AX132" s="12" t="s">
        <v>80</v>
      </c>
      <c r="AY132" s="198" t="s">
        <v>154</v>
      </c>
    </row>
    <row r="133" s="1" customFormat="1" ht="16.5" customHeight="1">
      <c r="B133" s="175"/>
      <c r="C133" s="176" t="s">
        <v>294</v>
      </c>
      <c r="D133" s="176" t="s">
        <v>156</v>
      </c>
      <c r="E133" s="177" t="s">
        <v>2971</v>
      </c>
      <c r="F133" s="178" t="s">
        <v>2972</v>
      </c>
      <c r="G133" s="179" t="s">
        <v>241</v>
      </c>
      <c r="H133" s="180">
        <v>4</v>
      </c>
      <c r="I133" s="181"/>
      <c r="J133" s="182">
        <f>ROUND(I133*H133,2)</f>
        <v>0</v>
      </c>
      <c r="K133" s="178" t="s">
        <v>160</v>
      </c>
      <c r="L133" s="37"/>
      <c r="M133" s="183" t="s">
        <v>3</v>
      </c>
      <c r="N133" s="184" t="s">
        <v>43</v>
      </c>
      <c r="O133" s="67"/>
      <c r="P133" s="185">
        <f>O133*H133</f>
        <v>0</v>
      </c>
      <c r="Q133" s="185">
        <v>0.0016199999999999999</v>
      </c>
      <c r="R133" s="185">
        <f>Q133*H133</f>
        <v>0.0064799999999999996</v>
      </c>
      <c r="S133" s="185">
        <v>0</v>
      </c>
      <c r="T133" s="186">
        <f>S133*H133</f>
        <v>0</v>
      </c>
      <c r="AR133" s="19" t="s">
        <v>80</v>
      </c>
      <c r="AT133" s="19" t="s">
        <v>156</v>
      </c>
      <c r="AU133" s="19" t="s">
        <v>82</v>
      </c>
      <c r="AY133" s="19" t="s">
        <v>154</v>
      </c>
      <c r="BE133" s="187">
        <f>IF(N133="základní",J133,0)</f>
        <v>0</v>
      </c>
      <c r="BF133" s="187">
        <f>IF(N133="snížená",J133,0)</f>
        <v>0</v>
      </c>
      <c r="BG133" s="187">
        <f>IF(N133="zákl. přenesená",J133,0)</f>
        <v>0</v>
      </c>
      <c r="BH133" s="187">
        <f>IF(N133="sníž. přenesená",J133,0)</f>
        <v>0</v>
      </c>
      <c r="BI133" s="187">
        <f>IF(N133="nulová",J133,0)</f>
        <v>0</v>
      </c>
      <c r="BJ133" s="19" t="s">
        <v>80</v>
      </c>
      <c r="BK133" s="187">
        <f>ROUND(I133*H133,2)</f>
        <v>0</v>
      </c>
      <c r="BL133" s="19" t="s">
        <v>80</v>
      </c>
      <c r="BM133" s="19" t="s">
        <v>2973</v>
      </c>
    </row>
    <row r="134" s="1" customFormat="1">
      <c r="B134" s="37"/>
      <c r="D134" s="188" t="s">
        <v>163</v>
      </c>
      <c r="F134" s="189" t="s">
        <v>655</v>
      </c>
      <c r="I134" s="121"/>
      <c r="L134" s="37"/>
      <c r="M134" s="190"/>
      <c r="N134" s="67"/>
      <c r="O134" s="67"/>
      <c r="P134" s="67"/>
      <c r="Q134" s="67"/>
      <c r="R134" s="67"/>
      <c r="S134" s="67"/>
      <c r="T134" s="68"/>
      <c r="AT134" s="19" t="s">
        <v>163</v>
      </c>
      <c r="AU134" s="19" t="s">
        <v>82</v>
      </c>
    </row>
    <row r="135" s="1" customFormat="1" ht="16.5" customHeight="1">
      <c r="B135" s="175"/>
      <c r="C135" s="207" t="s">
        <v>303</v>
      </c>
      <c r="D135" s="207" t="s">
        <v>232</v>
      </c>
      <c r="E135" s="208" t="s">
        <v>2974</v>
      </c>
      <c r="F135" s="209" t="s">
        <v>2968</v>
      </c>
      <c r="G135" s="210" t="s">
        <v>241</v>
      </c>
      <c r="H135" s="211">
        <v>4</v>
      </c>
      <c r="I135" s="212"/>
      <c r="J135" s="213">
        <f>ROUND(I135*H135,2)</f>
        <v>0</v>
      </c>
      <c r="K135" s="209" t="s">
        <v>3</v>
      </c>
      <c r="L135" s="214"/>
      <c r="M135" s="215" t="s">
        <v>3</v>
      </c>
      <c r="N135" s="216" t="s">
        <v>43</v>
      </c>
      <c r="O135" s="67"/>
      <c r="P135" s="185">
        <f>O135*H135</f>
        <v>0</v>
      </c>
      <c r="Q135" s="185">
        <v>0.012999999999999999</v>
      </c>
      <c r="R135" s="185">
        <f>Q135*H135</f>
        <v>0.051999999999999998</v>
      </c>
      <c r="S135" s="185">
        <v>0</v>
      </c>
      <c r="T135" s="186">
        <f>S135*H135</f>
        <v>0</v>
      </c>
      <c r="AR135" s="19" t="s">
        <v>82</v>
      </c>
      <c r="AT135" s="19" t="s">
        <v>232</v>
      </c>
      <c r="AU135" s="19" t="s">
        <v>82</v>
      </c>
      <c r="AY135" s="19" t="s">
        <v>154</v>
      </c>
      <c r="BE135" s="187">
        <f>IF(N135="základní",J135,0)</f>
        <v>0</v>
      </c>
      <c r="BF135" s="187">
        <f>IF(N135="snížená",J135,0)</f>
        <v>0</v>
      </c>
      <c r="BG135" s="187">
        <f>IF(N135="zákl. přenesená",J135,0)</f>
        <v>0</v>
      </c>
      <c r="BH135" s="187">
        <f>IF(N135="sníž. přenesená",J135,0)</f>
        <v>0</v>
      </c>
      <c r="BI135" s="187">
        <f>IF(N135="nulová",J135,0)</f>
        <v>0</v>
      </c>
      <c r="BJ135" s="19" t="s">
        <v>80</v>
      </c>
      <c r="BK135" s="187">
        <f>ROUND(I135*H135,2)</f>
        <v>0</v>
      </c>
      <c r="BL135" s="19" t="s">
        <v>80</v>
      </c>
      <c r="BM135" s="19" t="s">
        <v>2975</v>
      </c>
    </row>
    <row r="136" s="12" customFormat="1">
      <c r="B136" s="191"/>
      <c r="D136" s="188" t="s">
        <v>165</v>
      </c>
      <c r="E136" s="198" t="s">
        <v>3</v>
      </c>
      <c r="F136" s="192" t="s">
        <v>2976</v>
      </c>
      <c r="H136" s="193">
        <v>4</v>
      </c>
      <c r="I136" s="194"/>
      <c r="L136" s="191"/>
      <c r="M136" s="195"/>
      <c r="N136" s="196"/>
      <c r="O136" s="196"/>
      <c r="P136" s="196"/>
      <c r="Q136" s="196"/>
      <c r="R136" s="196"/>
      <c r="S136" s="196"/>
      <c r="T136" s="197"/>
      <c r="AT136" s="198" t="s">
        <v>165</v>
      </c>
      <c r="AU136" s="198" t="s">
        <v>82</v>
      </c>
      <c r="AV136" s="12" t="s">
        <v>82</v>
      </c>
      <c r="AW136" s="12" t="s">
        <v>33</v>
      </c>
      <c r="AX136" s="12" t="s">
        <v>80</v>
      </c>
      <c r="AY136" s="198" t="s">
        <v>154</v>
      </c>
    </row>
    <row r="137" s="1" customFormat="1" ht="16.5" customHeight="1">
      <c r="B137" s="175"/>
      <c r="C137" s="176" t="s">
        <v>309</v>
      </c>
      <c r="D137" s="176" t="s">
        <v>156</v>
      </c>
      <c r="E137" s="177" t="s">
        <v>2977</v>
      </c>
      <c r="F137" s="178" t="s">
        <v>2978</v>
      </c>
      <c r="G137" s="179" t="s">
        <v>241</v>
      </c>
      <c r="H137" s="180">
        <v>3</v>
      </c>
      <c r="I137" s="181"/>
      <c r="J137" s="182">
        <f>ROUND(I137*H137,2)</f>
        <v>0</v>
      </c>
      <c r="K137" s="178" t="s">
        <v>160</v>
      </c>
      <c r="L137" s="37"/>
      <c r="M137" s="183" t="s">
        <v>3</v>
      </c>
      <c r="N137" s="184" t="s">
        <v>43</v>
      </c>
      <c r="O137" s="67"/>
      <c r="P137" s="185">
        <f>O137*H137</f>
        <v>0</v>
      </c>
      <c r="Q137" s="185">
        <v>0.00080000000000000004</v>
      </c>
      <c r="R137" s="185">
        <f>Q137*H137</f>
        <v>0.0024000000000000002</v>
      </c>
      <c r="S137" s="185">
        <v>0</v>
      </c>
      <c r="T137" s="186">
        <f>S137*H137</f>
        <v>0</v>
      </c>
      <c r="AR137" s="19" t="s">
        <v>80</v>
      </c>
      <c r="AT137" s="19" t="s">
        <v>156</v>
      </c>
      <c r="AU137" s="19" t="s">
        <v>82</v>
      </c>
      <c r="AY137" s="19" t="s">
        <v>154</v>
      </c>
      <c r="BE137" s="187">
        <f>IF(N137="základní",J137,0)</f>
        <v>0</v>
      </c>
      <c r="BF137" s="187">
        <f>IF(N137="snížená",J137,0)</f>
        <v>0</v>
      </c>
      <c r="BG137" s="187">
        <f>IF(N137="zákl. přenesená",J137,0)</f>
        <v>0</v>
      </c>
      <c r="BH137" s="187">
        <f>IF(N137="sníž. přenesená",J137,0)</f>
        <v>0</v>
      </c>
      <c r="BI137" s="187">
        <f>IF(N137="nulová",J137,0)</f>
        <v>0</v>
      </c>
      <c r="BJ137" s="19" t="s">
        <v>80</v>
      </c>
      <c r="BK137" s="187">
        <f>ROUND(I137*H137,2)</f>
        <v>0</v>
      </c>
      <c r="BL137" s="19" t="s">
        <v>80</v>
      </c>
      <c r="BM137" s="19" t="s">
        <v>2979</v>
      </c>
    </row>
    <row r="138" s="1" customFormat="1">
      <c r="B138" s="37"/>
      <c r="D138" s="188" t="s">
        <v>163</v>
      </c>
      <c r="F138" s="189" t="s">
        <v>2602</v>
      </c>
      <c r="I138" s="121"/>
      <c r="L138" s="37"/>
      <c r="M138" s="190"/>
      <c r="N138" s="67"/>
      <c r="O138" s="67"/>
      <c r="P138" s="67"/>
      <c r="Q138" s="67"/>
      <c r="R138" s="67"/>
      <c r="S138" s="67"/>
      <c r="T138" s="68"/>
      <c r="AT138" s="19" t="s">
        <v>163</v>
      </c>
      <c r="AU138" s="19" t="s">
        <v>82</v>
      </c>
    </row>
    <row r="139" s="1" customFormat="1" ht="16.5" customHeight="1">
      <c r="B139" s="175"/>
      <c r="C139" s="207" t="s">
        <v>314</v>
      </c>
      <c r="D139" s="207" t="s">
        <v>232</v>
      </c>
      <c r="E139" s="208" t="s">
        <v>2980</v>
      </c>
      <c r="F139" s="209" t="s">
        <v>2981</v>
      </c>
      <c r="G139" s="210" t="s">
        <v>241</v>
      </c>
      <c r="H139" s="211">
        <v>3</v>
      </c>
      <c r="I139" s="212"/>
      <c r="J139" s="213">
        <f>ROUND(I139*H139,2)</f>
        <v>0</v>
      </c>
      <c r="K139" s="209" t="s">
        <v>3</v>
      </c>
      <c r="L139" s="214"/>
      <c r="M139" s="215" t="s">
        <v>3</v>
      </c>
      <c r="N139" s="216" t="s">
        <v>43</v>
      </c>
      <c r="O139" s="67"/>
      <c r="P139" s="185">
        <f>O139*H139</f>
        <v>0</v>
      </c>
      <c r="Q139" s="185">
        <v>0.0235</v>
      </c>
      <c r="R139" s="185">
        <f>Q139*H139</f>
        <v>0.070500000000000007</v>
      </c>
      <c r="S139" s="185">
        <v>0</v>
      </c>
      <c r="T139" s="186">
        <f>S139*H139</f>
        <v>0</v>
      </c>
      <c r="AR139" s="19" t="s">
        <v>82</v>
      </c>
      <c r="AT139" s="19" t="s">
        <v>232</v>
      </c>
      <c r="AU139" s="19" t="s">
        <v>82</v>
      </c>
      <c r="AY139" s="19" t="s">
        <v>154</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80</v>
      </c>
      <c r="BM139" s="19" t="s">
        <v>2982</v>
      </c>
    </row>
    <row r="140" s="12" customFormat="1">
      <c r="B140" s="191"/>
      <c r="D140" s="188" t="s">
        <v>165</v>
      </c>
      <c r="E140" s="198" t="s">
        <v>3</v>
      </c>
      <c r="F140" s="192" t="s">
        <v>2983</v>
      </c>
      <c r="H140" s="193">
        <v>3</v>
      </c>
      <c r="I140" s="194"/>
      <c r="L140" s="191"/>
      <c r="M140" s="195"/>
      <c r="N140" s="196"/>
      <c r="O140" s="196"/>
      <c r="P140" s="196"/>
      <c r="Q140" s="196"/>
      <c r="R140" s="196"/>
      <c r="S140" s="196"/>
      <c r="T140" s="197"/>
      <c r="AT140" s="198" t="s">
        <v>165</v>
      </c>
      <c r="AU140" s="198" t="s">
        <v>82</v>
      </c>
      <c r="AV140" s="12" t="s">
        <v>82</v>
      </c>
      <c r="AW140" s="12" t="s">
        <v>33</v>
      </c>
      <c r="AX140" s="12" t="s">
        <v>80</v>
      </c>
      <c r="AY140" s="198" t="s">
        <v>154</v>
      </c>
    </row>
    <row r="141" s="1" customFormat="1" ht="16.5" customHeight="1">
      <c r="B141" s="175"/>
      <c r="C141" s="207" t="s">
        <v>319</v>
      </c>
      <c r="D141" s="207" t="s">
        <v>232</v>
      </c>
      <c r="E141" s="208" t="s">
        <v>2984</v>
      </c>
      <c r="F141" s="209" t="s">
        <v>2985</v>
      </c>
      <c r="G141" s="210" t="s">
        <v>253</v>
      </c>
      <c r="H141" s="211">
        <v>7</v>
      </c>
      <c r="I141" s="212"/>
      <c r="J141" s="213">
        <f>ROUND(I141*H141,2)</f>
        <v>0</v>
      </c>
      <c r="K141" s="209" t="s">
        <v>160</v>
      </c>
      <c r="L141" s="214"/>
      <c r="M141" s="215" t="s">
        <v>3</v>
      </c>
      <c r="N141" s="216" t="s">
        <v>43</v>
      </c>
      <c r="O141" s="67"/>
      <c r="P141" s="185">
        <f>O141*H141</f>
        <v>0</v>
      </c>
      <c r="Q141" s="185">
        <v>0.00175</v>
      </c>
      <c r="R141" s="185">
        <f>Q141*H141</f>
        <v>0.012250000000000001</v>
      </c>
      <c r="S141" s="185">
        <v>0</v>
      </c>
      <c r="T141" s="186">
        <f>S141*H141</f>
        <v>0</v>
      </c>
      <c r="AR141" s="19" t="s">
        <v>82</v>
      </c>
      <c r="AT141" s="19" t="s">
        <v>232</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80</v>
      </c>
      <c r="BM141" s="19" t="s">
        <v>2986</v>
      </c>
    </row>
    <row r="142" s="12" customFormat="1">
      <c r="B142" s="191"/>
      <c r="D142" s="188" t="s">
        <v>165</v>
      </c>
      <c r="E142" s="198" t="s">
        <v>3</v>
      </c>
      <c r="F142" s="192" t="s">
        <v>2987</v>
      </c>
      <c r="H142" s="193">
        <v>7</v>
      </c>
      <c r="I142" s="194"/>
      <c r="L142" s="191"/>
      <c r="M142" s="195"/>
      <c r="N142" s="196"/>
      <c r="O142" s="196"/>
      <c r="P142" s="196"/>
      <c r="Q142" s="196"/>
      <c r="R142" s="196"/>
      <c r="S142" s="196"/>
      <c r="T142" s="197"/>
      <c r="AT142" s="198" t="s">
        <v>165</v>
      </c>
      <c r="AU142" s="198" t="s">
        <v>82</v>
      </c>
      <c r="AV142" s="12" t="s">
        <v>82</v>
      </c>
      <c r="AW142" s="12" t="s">
        <v>33</v>
      </c>
      <c r="AX142" s="12" t="s">
        <v>80</v>
      </c>
      <c r="AY142" s="198" t="s">
        <v>154</v>
      </c>
    </row>
    <row r="143" s="1" customFormat="1" ht="16.5" customHeight="1">
      <c r="B143" s="175"/>
      <c r="C143" s="207" t="s">
        <v>324</v>
      </c>
      <c r="D143" s="207" t="s">
        <v>232</v>
      </c>
      <c r="E143" s="208" t="s">
        <v>2988</v>
      </c>
      <c r="F143" s="209" t="s">
        <v>2989</v>
      </c>
      <c r="G143" s="210" t="s">
        <v>253</v>
      </c>
      <c r="H143" s="211">
        <v>0</v>
      </c>
      <c r="I143" s="212"/>
      <c r="J143" s="213">
        <f>ROUND(I143*H143,2)</f>
        <v>0</v>
      </c>
      <c r="K143" s="209" t="s">
        <v>160</v>
      </c>
      <c r="L143" s="214"/>
      <c r="M143" s="215" t="s">
        <v>3</v>
      </c>
      <c r="N143" s="216" t="s">
        <v>43</v>
      </c>
      <c r="O143" s="67"/>
      <c r="P143" s="185">
        <f>O143*H143</f>
        <v>0</v>
      </c>
      <c r="Q143" s="185">
        <v>0.0016800000000000001</v>
      </c>
      <c r="R143" s="185">
        <f>Q143*H143</f>
        <v>0</v>
      </c>
      <c r="S143" s="185">
        <v>0</v>
      </c>
      <c r="T143" s="186">
        <f>S143*H143</f>
        <v>0</v>
      </c>
      <c r="AR143" s="19" t="s">
        <v>82</v>
      </c>
      <c r="AT143" s="19" t="s">
        <v>232</v>
      </c>
      <c r="AU143" s="19" t="s">
        <v>82</v>
      </c>
      <c r="AY143" s="19" t="s">
        <v>154</v>
      </c>
      <c r="BE143" s="187">
        <f>IF(N143="základní",J143,0)</f>
        <v>0</v>
      </c>
      <c r="BF143" s="187">
        <f>IF(N143="snížená",J143,0)</f>
        <v>0</v>
      </c>
      <c r="BG143" s="187">
        <f>IF(N143="zákl. přenesená",J143,0)</f>
        <v>0</v>
      </c>
      <c r="BH143" s="187">
        <f>IF(N143="sníž. přenesená",J143,0)</f>
        <v>0</v>
      </c>
      <c r="BI143" s="187">
        <f>IF(N143="nulová",J143,0)</f>
        <v>0</v>
      </c>
      <c r="BJ143" s="19" t="s">
        <v>80</v>
      </c>
      <c r="BK143" s="187">
        <f>ROUND(I143*H143,2)</f>
        <v>0</v>
      </c>
      <c r="BL143" s="19" t="s">
        <v>80</v>
      </c>
      <c r="BM143" s="19" t="s">
        <v>2990</v>
      </c>
    </row>
    <row r="144" s="1" customFormat="1" ht="16.5" customHeight="1">
      <c r="B144" s="175"/>
      <c r="C144" s="207" t="s">
        <v>334</v>
      </c>
      <c r="D144" s="207" t="s">
        <v>232</v>
      </c>
      <c r="E144" s="208" t="s">
        <v>2991</v>
      </c>
      <c r="F144" s="209" t="s">
        <v>2992</v>
      </c>
      <c r="G144" s="210" t="s">
        <v>253</v>
      </c>
      <c r="H144" s="211">
        <v>0</v>
      </c>
      <c r="I144" s="212"/>
      <c r="J144" s="213">
        <f>ROUND(I144*H144,2)</f>
        <v>0</v>
      </c>
      <c r="K144" s="209" t="s">
        <v>160</v>
      </c>
      <c r="L144" s="214"/>
      <c r="M144" s="215" t="s">
        <v>3</v>
      </c>
      <c r="N144" s="216" t="s">
        <v>43</v>
      </c>
      <c r="O144" s="67"/>
      <c r="P144" s="185">
        <f>O144*H144</f>
        <v>0</v>
      </c>
      <c r="Q144" s="185">
        <v>0.0020999999999999999</v>
      </c>
      <c r="R144" s="185">
        <f>Q144*H144</f>
        <v>0</v>
      </c>
      <c r="S144" s="185">
        <v>0</v>
      </c>
      <c r="T144" s="186">
        <f>S144*H144</f>
        <v>0</v>
      </c>
      <c r="AR144" s="19" t="s">
        <v>82</v>
      </c>
      <c r="AT144" s="19" t="s">
        <v>232</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80</v>
      </c>
      <c r="BM144" s="19" t="s">
        <v>2993</v>
      </c>
    </row>
    <row r="145" s="1" customFormat="1" ht="16.5" customHeight="1">
      <c r="B145" s="175"/>
      <c r="C145" s="207" t="s">
        <v>340</v>
      </c>
      <c r="D145" s="207" t="s">
        <v>232</v>
      </c>
      <c r="E145" s="208" t="s">
        <v>2994</v>
      </c>
      <c r="F145" s="209" t="s">
        <v>2995</v>
      </c>
      <c r="G145" s="210" t="s">
        <v>253</v>
      </c>
      <c r="H145" s="211">
        <v>0</v>
      </c>
      <c r="I145" s="212"/>
      <c r="J145" s="213">
        <f>ROUND(I145*H145,2)</f>
        <v>0</v>
      </c>
      <c r="K145" s="209" t="s">
        <v>160</v>
      </c>
      <c r="L145" s="214"/>
      <c r="M145" s="215" t="s">
        <v>3</v>
      </c>
      <c r="N145" s="216" t="s">
        <v>43</v>
      </c>
      <c r="O145" s="67"/>
      <c r="P145" s="185">
        <f>O145*H145</f>
        <v>0</v>
      </c>
      <c r="Q145" s="185">
        <v>0.0032000000000000002</v>
      </c>
      <c r="R145" s="185">
        <f>Q145*H145</f>
        <v>0</v>
      </c>
      <c r="S145" s="185">
        <v>0</v>
      </c>
      <c r="T145" s="186">
        <f>S145*H145</f>
        <v>0</v>
      </c>
      <c r="AR145" s="19" t="s">
        <v>82</v>
      </c>
      <c r="AT145" s="19" t="s">
        <v>232</v>
      </c>
      <c r="AU145" s="19" t="s">
        <v>82</v>
      </c>
      <c r="AY145" s="19" t="s">
        <v>154</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80</v>
      </c>
      <c r="BM145" s="19" t="s">
        <v>2996</v>
      </c>
    </row>
    <row r="146" s="1" customFormat="1" ht="16.5" customHeight="1">
      <c r="B146" s="175"/>
      <c r="C146" s="176" t="s">
        <v>346</v>
      </c>
      <c r="D146" s="176" t="s">
        <v>156</v>
      </c>
      <c r="E146" s="177" t="s">
        <v>2997</v>
      </c>
      <c r="F146" s="178" t="s">
        <v>2998</v>
      </c>
      <c r="G146" s="179" t="s">
        <v>241</v>
      </c>
      <c r="H146" s="180">
        <v>4</v>
      </c>
      <c r="I146" s="181"/>
      <c r="J146" s="182">
        <f>ROUND(I146*H146,2)</f>
        <v>0</v>
      </c>
      <c r="K146" s="178" t="s">
        <v>160</v>
      </c>
      <c r="L146" s="37"/>
      <c r="M146" s="183" t="s">
        <v>3</v>
      </c>
      <c r="N146" s="184" t="s">
        <v>43</v>
      </c>
      <c r="O146" s="67"/>
      <c r="P146" s="185">
        <f>O146*H146</f>
        <v>0</v>
      </c>
      <c r="Q146" s="185">
        <v>0.00296</v>
      </c>
      <c r="R146" s="185">
        <f>Q146*H146</f>
        <v>0.01184</v>
      </c>
      <c r="S146" s="185">
        <v>0</v>
      </c>
      <c r="T146" s="186">
        <f>S146*H146</f>
        <v>0</v>
      </c>
      <c r="AR146" s="19" t="s">
        <v>80</v>
      </c>
      <c r="AT146" s="19" t="s">
        <v>156</v>
      </c>
      <c r="AU146" s="19" t="s">
        <v>82</v>
      </c>
      <c r="AY146" s="19" t="s">
        <v>154</v>
      </c>
      <c r="BE146" s="187">
        <f>IF(N146="základní",J146,0)</f>
        <v>0</v>
      </c>
      <c r="BF146" s="187">
        <f>IF(N146="snížená",J146,0)</f>
        <v>0</v>
      </c>
      <c r="BG146" s="187">
        <f>IF(N146="zákl. přenesená",J146,0)</f>
        <v>0</v>
      </c>
      <c r="BH146" s="187">
        <f>IF(N146="sníž. přenesená",J146,0)</f>
        <v>0</v>
      </c>
      <c r="BI146" s="187">
        <f>IF(N146="nulová",J146,0)</f>
        <v>0</v>
      </c>
      <c r="BJ146" s="19" t="s">
        <v>80</v>
      </c>
      <c r="BK146" s="187">
        <f>ROUND(I146*H146,2)</f>
        <v>0</v>
      </c>
      <c r="BL146" s="19" t="s">
        <v>80</v>
      </c>
      <c r="BM146" s="19" t="s">
        <v>2999</v>
      </c>
    </row>
    <row r="147" s="1" customFormat="1">
      <c r="B147" s="37"/>
      <c r="D147" s="188" t="s">
        <v>163</v>
      </c>
      <c r="F147" s="189" t="s">
        <v>655</v>
      </c>
      <c r="I147" s="121"/>
      <c r="L147" s="37"/>
      <c r="M147" s="190"/>
      <c r="N147" s="67"/>
      <c r="O147" s="67"/>
      <c r="P147" s="67"/>
      <c r="Q147" s="67"/>
      <c r="R147" s="67"/>
      <c r="S147" s="67"/>
      <c r="T147" s="68"/>
      <c r="AT147" s="19" t="s">
        <v>163</v>
      </c>
      <c r="AU147" s="19" t="s">
        <v>82</v>
      </c>
    </row>
    <row r="148" s="1" customFormat="1" ht="16.5" customHeight="1">
      <c r="B148" s="175"/>
      <c r="C148" s="207" t="s">
        <v>352</v>
      </c>
      <c r="D148" s="207" t="s">
        <v>232</v>
      </c>
      <c r="E148" s="208" t="s">
        <v>3000</v>
      </c>
      <c r="F148" s="209" t="s">
        <v>3001</v>
      </c>
      <c r="G148" s="210" t="s">
        <v>241</v>
      </c>
      <c r="H148" s="211">
        <v>4</v>
      </c>
      <c r="I148" s="212"/>
      <c r="J148" s="213">
        <f>ROUND(I148*H148,2)</f>
        <v>0</v>
      </c>
      <c r="K148" s="209" t="s">
        <v>3</v>
      </c>
      <c r="L148" s="214"/>
      <c r="M148" s="215" t="s">
        <v>3</v>
      </c>
      <c r="N148" s="216" t="s">
        <v>43</v>
      </c>
      <c r="O148" s="67"/>
      <c r="P148" s="185">
        <f>O148*H148</f>
        <v>0</v>
      </c>
      <c r="Q148" s="185">
        <v>0.025999999999999999</v>
      </c>
      <c r="R148" s="185">
        <f>Q148*H148</f>
        <v>0.104</v>
      </c>
      <c r="S148" s="185">
        <v>0</v>
      </c>
      <c r="T148" s="186">
        <f>S148*H148</f>
        <v>0</v>
      </c>
      <c r="AR148" s="19" t="s">
        <v>82</v>
      </c>
      <c r="AT148" s="19" t="s">
        <v>232</v>
      </c>
      <c r="AU148" s="19" t="s">
        <v>82</v>
      </c>
      <c r="AY148" s="19" t="s">
        <v>154</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80</v>
      </c>
      <c r="BM148" s="19" t="s">
        <v>3002</v>
      </c>
    </row>
    <row r="149" s="12" customFormat="1">
      <c r="B149" s="191"/>
      <c r="D149" s="188" t="s">
        <v>165</v>
      </c>
      <c r="E149" s="198" t="s">
        <v>3</v>
      </c>
      <c r="F149" s="192" t="s">
        <v>3003</v>
      </c>
      <c r="H149" s="193">
        <v>4</v>
      </c>
      <c r="I149" s="194"/>
      <c r="L149" s="191"/>
      <c r="M149" s="195"/>
      <c r="N149" s="196"/>
      <c r="O149" s="196"/>
      <c r="P149" s="196"/>
      <c r="Q149" s="196"/>
      <c r="R149" s="196"/>
      <c r="S149" s="196"/>
      <c r="T149" s="197"/>
      <c r="AT149" s="198" t="s">
        <v>165</v>
      </c>
      <c r="AU149" s="198" t="s">
        <v>82</v>
      </c>
      <c r="AV149" s="12" t="s">
        <v>82</v>
      </c>
      <c r="AW149" s="12" t="s">
        <v>33</v>
      </c>
      <c r="AX149" s="12" t="s">
        <v>80</v>
      </c>
      <c r="AY149" s="198" t="s">
        <v>154</v>
      </c>
    </row>
    <row r="150" s="1" customFormat="1" ht="16.5" customHeight="1">
      <c r="B150" s="175"/>
      <c r="C150" s="176" t="s">
        <v>524</v>
      </c>
      <c r="D150" s="176" t="s">
        <v>156</v>
      </c>
      <c r="E150" s="177" t="s">
        <v>3004</v>
      </c>
      <c r="F150" s="178" t="s">
        <v>3005</v>
      </c>
      <c r="G150" s="179" t="s">
        <v>241</v>
      </c>
      <c r="H150" s="180">
        <v>5</v>
      </c>
      <c r="I150" s="181"/>
      <c r="J150" s="182">
        <f>ROUND(I150*H150,2)</f>
        <v>0</v>
      </c>
      <c r="K150" s="178" t="s">
        <v>160</v>
      </c>
      <c r="L150" s="37"/>
      <c r="M150" s="183" t="s">
        <v>3</v>
      </c>
      <c r="N150" s="184" t="s">
        <v>43</v>
      </c>
      <c r="O150" s="67"/>
      <c r="P150" s="185">
        <f>O150*H150</f>
        <v>0</v>
      </c>
      <c r="Q150" s="185">
        <v>0.0030100000000000001</v>
      </c>
      <c r="R150" s="185">
        <f>Q150*H150</f>
        <v>0.015050000000000001</v>
      </c>
      <c r="S150" s="185">
        <v>0</v>
      </c>
      <c r="T150" s="186">
        <f>S150*H150</f>
        <v>0</v>
      </c>
      <c r="AR150" s="19" t="s">
        <v>80</v>
      </c>
      <c r="AT150" s="19" t="s">
        <v>156</v>
      </c>
      <c r="AU150" s="19" t="s">
        <v>82</v>
      </c>
      <c r="AY150" s="19" t="s">
        <v>154</v>
      </c>
      <c r="BE150" s="187">
        <f>IF(N150="základní",J150,0)</f>
        <v>0</v>
      </c>
      <c r="BF150" s="187">
        <f>IF(N150="snížená",J150,0)</f>
        <v>0</v>
      </c>
      <c r="BG150" s="187">
        <f>IF(N150="zákl. přenesená",J150,0)</f>
        <v>0</v>
      </c>
      <c r="BH150" s="187">
        <f>IF(N150="sníž. přenesená",J150,0)</f>
        <v>0</v>
      </c>
      <c r="BI150" s="187">
        <f>IF(N150="nulová",J150,0)</f>
        <v>0</v>
      </c>
      <c r="BJ150" s="19" t="s">
        <v>80</v>
      </c>
      <c r="BK150" s="187">
        <f>ROUND(I150*H150,2)</f>
        <v>0</v>
      </c>
      <c r="BL150" s="19" t="s">
        <v>80</v>
      </c>
      <c r="BM150" s="19" t="s">
        <v>3006</v>
      </c>
    </row>
    <row r="151" s="1" customFormat="1">
      <c r="B151" s="37"/>
      <c r="D151" s="188" t="s">
        <v>163</v>
      </c>
      <c r="F151" s="189" t="s">
        <v>655</v>
      </c>
      <c r="I151" s="121"/>
      <c r="L151" s="37"/>
      <c r="M151" s="190"/>
      <c r="N151" s="67"/>
      <c r="O151" s="67"/>
      <c r="P151" s="67"/>
      <c r="Q151" s="67"/>
      <c r="R151" s="67"/>
      <c r="S151" s="67"/>
      <c r="T151" s="68"/>
      <c r="AT151" s="19" t="s">
        <v>163</v>
      </c>
      <c r="AU151" s="19" t="s">
        <v>82</v>
      </c>
    </row>
    <row r="152" s="1" customFormat="1" ht="16.5" customHeight="1">
      <c r="B152" s="175"/>
      <c r="C152" s="207" t="s">
        <v>528</v>
      </c>
      <c r="D152" s="207" t="s">
        <v>232</v>
      </c>
      <c r="E152" s="208" t="s">
        <v>3007</v>
      </c>
      <c r="F152" s="209" t="s">
        <v>3008</v>
      </c>
      <c r="G152" s="210" t="s">
        <v>241</v>
      </c>
      <c r="H152" s="211">
        <v>5</v>
      </c>
      <c r="I152" s="212"/>
      <c r="J152" s="213">
        <f>ROUND(I152*H152,2)</f>
        <v>0</v>
      </c>
      <c r="K152" s="209" t="s">
        <v>3</v>
      </c>
      <c r="L152" s="214"/>
      <c r="M152" s="215" t="s">
        <v>3</v>
      </c>
      <c r="N152" s="216" t="s">
        <v>43</v>
      </c>
      <c r="O152" s="67"/>
      <c r="P152" s="185">
        <f>O152*H152</f>
        <v>0</v>
      </c>
      <c r="Q152" s="185">
        <v>0.042999999999999997</v>
      </c>
      <c r="R152" s="185">
        <f>Q152*H152</f>
        <v>0.21499999999999997</v>
      </c>
      <c r="S152" s="185">
        <v>0</v>
      </c>
      <c r="T152" s="186">
        <f>S152*H152</f>
        <v>0</v>
      </c>
      <c r="AR152" s="19" t="s">
        <v>82</v>
      </c>
      <c r="AT152" s="19" t="s">
        <v>232</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80</v>
      </c>
      <c r="BM152" s="19" t="s">
        <v>3009</v>
      </c>
    </row>
    <row r="153" s="12" customFormat="1">
      <c r="B153" s="191"/>
      <c r="D153" s="188" t="s">
        <v>165</v>
      </c>
      <c r="E153" s="198" t="s">
        <v>3</v>
      </c>
      <c r="F153" s="192" t="s">
        <v>3010</v>
      </c>
      <c r="H153" s="193">
        <v>5</v>
      </c>
      <c r="I153" s="194"/>
      <c r="L153" s="191"/>
      <c r="M153" s="195"/>
      <c r="N153" s="196"/>
      <c r="O153" s="196"/>
      <c r="P153" s="196"/>
      <c r="Q153" s="196"/>
      <c r="R153" s="196"/>
      <c r="S153" s="196"/>
      <c r="T153" s="197"/>
      <c r="AT153" s="198" t="s">
        <v>165</v>
      </c>
      <c r="AU153" s="198" t="s">
        <v>82</v>
      </c>
      <c r="AV153" s="12" t="s">
        <v>82</v>
      </c>
      <c r="AW153" s="12" t="s">
        <v>33</v>
      </c>
      <c r="AX153" s="12" t="s">
        <v>80</v>
      </c>
      <c r="AY153" s="198" t="s">
        <v>154</v>
      </c>
    </row>
    <row r="154" s="1" customFormat="1" ht="22.5" customHeight="1">
      <c r="B154" s="175"/>
      <c r="C154" s="176" t="s">
        <v>532</v>
      </c>
      <c r="D154" s="176" t="s">
        <v>156</v>
      </c>
      <c r="E154" s="177" t="s">
        <v>3011</v>
      </c>
      <c r="F154" s="178" t="s">
        <v>3012</v>
      </c>
      <c r="G154" s="179" t="s">
        <v>1053</v>
      </c>
      <c r="H154" s="180">
        <v>240</v>
      </c>
      <c r="I154" s="181"/>
      <c r="J154" s="182">
        <f>ROUND(I154*H154,2)</f>
        <v>0</v>
      </c>
      <c r="K154" s="178" t="s">
        <v>160</v>
      </c>
      <c r="L154" s="37"/>
      <c r="M154" s="183" t="s">
        <v>3</v>
      </c>
      <c r="N154" s="184" t="s">
        <v>43</v>
      </c>
      <c r="O154" s="67"/>
      <c r="P154" s="185">
        <f>O154*H154</f>
        <v>0</v>
      </c>
      <c r="Q154" s="185">
        <v>0.0023400000000000001</v>
      </c>
      <c r="R154" s="185">
        <f>Q154*H154</f>
        <v>0.56159999999999999</v>
      </c>
      <c r="S154" s="185">
        <v>0</v>
      </c>
      <c r="T154" s="186">
        <f>S154*H154</f>
        <v>0</v>
      </c>
      <c r="AR154" s="19" t="s">
        <v>80</v>
      </c>
      <c r="AT154" s="19" t="s">
        <v>156</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80</v>
      </c>
      <c r="BM154" s="19" t="s">
        <v>3013</v>
      </c>
    </row>
    <row r="155" s="1" customFormat="1">
      <c r="B155" s="37"/>
      <c r="D155" s="188" t="s">
        <v>163</v>
      </c>
      <c r="F155" s="189" t="s">
        <v>3014</v>
      </c>
      <c r="I155" s="121"/>
      <c r="L155" s="37"/>
      <c r="M155" s="190"/>
      <c r="N155" s="67"/>
      <c r="O155" s="67"/>
      <c r="P155" s="67"/>
      <c r="Q155" s="67"/>
      <c r="R155" s="67"/>
      <c r="S155" s="67"/>
      <c r="T155" s="68"/>
      <c r="AT155" s="19" t="s">
        <v>163</v>
      </c>
      <c r="AU155" s="19" t="s">
        <v>82</v>
      </c>
    </row>
    <row r="156" s="12" customFormat="1">
      <c r="B156" s="191"/>
      <c r="D156" s="188" t="s">
        <v>165</v>
      </c>
      <c r="E156" s="198" t="s">
        <v>3</v>
      </c>
      <c r="F156" s="192" t="s">
        <v>3015</v>
      </c>
      <c r="H156" s="193">
        <v>240</v>
      </c>
      <c r="I156" s="194"/>
      <c r="L156" s="191"/>
      <c r="M156" s="195"/>
      <c r="N156" s="196"/>
      <c r="O156" s="196"/>
      <c r="P156" s="196"/>
      <c r="Q156" s="196"/>
      <c r="R156" s="196"/>
      <c r="S156" s="196"/>
      <c r="T156" s="197"/>
      <c r="AT156" s="198" t="s">
        <v>165</v>
      </c>
      <c r="AU156" s="198" t="s">
        <v>82</v>
      </c>
      <c r="AV156" s="12" t="s">
        <v>82</v>
      </c>
      <c r="AW156" s="12" t="s">
        <v>33</v>
      </c>
      <c r="AX156" s="12" t="s">
        <v>80</v>
      </c>
      <c r="AY156" s="198" t="s">
        <v>154</v>
      </c>
    </row>
    <row r="157" s="11" customFormat="1" ht="22.8" customHeight="1">
      <c r="B157" s="162"/>
      <c r="D157" s="163" t="s">
        <v>71</v>
      </c>
      <c r="E157" s="173" t="s">
        <v>213</v>
      </c>
      <c r="F157" s="173" t="s">
        <v>978</v>
      </c>
      <c r="I157" s="165"/>
      <c r="J157" s="174">
        <f>BK157</f>
        <v>0</v>
      </c>
      <c r="L157" s="162"/>
      <c r="M157" s="167"/>
      <c r="N157" s="168"/>
      <c r="O157" s="168"/>
      <c r="P157" s="169">
        <f>SUM(P158:P159)</f>
        <v>0</v>
      </c>
      <c r="Q157" s="168"/>
      <c r="R157" s="169">
        <f>SUM(R158:R159)</f>
        <v>0.0026000000000000003</v>
      </c>
      <c r="S157" s="168"/>
      <c r="T157" s="170">
        <f>SUM(T158:T159)</f>
        <v>0</v>
      </c>
      <c r="AR157" s="163" t="s">
        <v>80</v>
      </c>
      <c r="AT157" s="171" t="s">
        <v>71</v>
      </c>
      <c r="AU157" s="171" t="s">
        <v>80</v>
      </c>
      <c r="AY157" s="163" t="s">
        <v>154</v>
      </c>
      <c r="BK157" s="172">
        <f>SUM(BK158:BK159)</f>
        <v>0</v>
      </c>
    </row>
    <row r="158" s="1" customFormat="1" ht="16.5" customHeight="1">
      <c r="B158" s="175"/>
      <c r="C158" s="176" t="s">
        <v>536</v>
      </c>
      <c r="D158" s="176" t="s">
        <v>156</v>
      </c>
      <c r="E158" s="177" t="s">
        <v>3016</v>
      </c>
      <c r="F158" s="178" t="s">
        <v>3017</v>
      </c>
      <c r="G158" s="179" t="s">
        <v>241</v>
      </c>
      <c r="H158" s="180">
        <v>260</v>
      </c>
      <c r="I158" s="181"/>
      <c r="J158" s="182">
        <f>ROUND(I158*H158,2)</f>
        <v>0</v>
      </c>
      <c r="K158" s="178" t="s">
        <v>160</v>
      </c>
      <c r="L158" s="37"/>
      <c r="M158" s="183" t="s">
        <v>3</v>
      </c>
      <c r="N158" s="184" t="s">
        <v>43</v>
      </c>
      <c r="O158" s="67"/>
      <c r="P158" s="185">
        <f>O158*H158</f>
        <v>0</v>
      </c>
      <c r="Q158" s="185">
        <v>1.0000000000000001E-05</v>
      </c>
      <c r="R158" s="185">
        <f>Q158*H158</f>
        <v>0.0026000000000000003</v>
      </c>
      <c r="S158" s="185">
        <v>0</v>
      </c>
      <c r="T158" s="186">
        <f>S158*H158</f>
        <v>0</v>
      </c>
      <c r="AR158" s="19" t="s">
        <v>80</v>
      </c>
      <c r="AT158" s="19" t="s">
        <v>156</v>
      </c>
      <c r="AU158" s="19" t="s">
        <v>82</v>
      </c>
      <c r="AY158" s="19" t="s">
        <v>154</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80</v>
      </c>
      <c r="BM158" s="19" t="s">
        <v>3018</v>
      </c>
    </row>
    <row r="159" s="1" customFormat="1">
      <c r="B159" s="37"/>
      <c r="D159" s="188" t="s">
        <v>163</v>
      </c>
      <c r="F159" s="189" t="s">
        <v>3019</v>
      </c>
      <c r="I159" s="121"/>
      <c r="L159" s="37"/>
      <c r="M159" s="190"/>
      <c r="N159" s="67"/>
      <c r="O159" s="67"/>
      <c r="P159" s="67"/>
      <c r="Q159" s="67"/>
      <c r="R159" s="67"/>
      <c r="S159" s="67"/>
      <c r="T159" s="68"/>
      <c r="AT159" s="19" t="s">
        <v>163</v>
      </c>
      <c r="AU159" s="19" t="s">
        <v>82</v>
      </c>
    </row>
    <row r="160" s="11" customFormat="1" ht="25.92" customHeight="1">
      <c r="B160" s="162"/>
      <c r="D160" s="163" t="s">
        <v>71</v>
      </c>
      <c r="E160" s="164" t="s">
        <v>1027</v>
      </c>
      <c r="F160" s="164" t="s">
        <v>1028</v>
      </c>
      <c r="I160" s="165"/>
      <c r="J160" s="166">
        <f>BK160</f>
        <v>0</v>
      </c>
      <c r="L160" s="162"/>
      <c r="M160" s="167"/>
      <c r="N160" s="168"/>
      <c r="O160" s="168"/>
      <c r="P160" s="169">
        <f>P161+P162</f>
        <v>0</v>
      </c>
      <c r="Q160" s="168"/>
      <c r="R160" s="169">
        <f>R161+R162</f>
        <v>0</v>
      </c>
      <c r="S160" s="168"/>
      <c r="T160" s="170">
        <f>T161+T162</f>
        <v>0</v>
      </c>
      <c r="AR160" s="163" t="s">
        <v>82</v>
      </c>
      <c r="AT160" s="171" t="s">
        <v>71</v>
      </c>
      <c r="AU160" s="171" t="s">
        <v>72</v>
      </c>
      <c r="AY160" s="163" t="s">
        <v>154</v>
      </c>
      <c r="BK160" s="172">
        <f>BK161+BK162</f>
        <v>0</v>
      </c>
    </row>
    <row r="161" s="11" customFormat="1" ht="22.8" customHeight="1">
      <c r="B161" s="162"/>
      <c r="D161" s="163" t="s">
        <v>71</v>
      </c>
      <c r="E161" s="173" t="s">
        <v>1077</v>
      </c>
      <c r="F161" s="173" t="s">
        <v>1078</v>
      </c>
      <c r="I161" s="165"/>
      <c r="J161" s="174">
        <f>BK161</f>
        <v>0</v>
      </c>
      <c r="L161" s="162"/>
      <c r="M161" s="167"/>
      <c r="N161" s="168"/>
      <c r="O161" s="168"/>
      <c r="P161" s="169">
        <v>0</v>
      </c>
      <c r="Q161" s="168"/>
      <c r="R161" s="169">
        <v>0</v>
      </c>
      <c r="S161" s="168"/>
      <c r="T161" s="170">
        <v>0</v>
      </c>
      <c r="AR161" s="163" t="s">
        <v>82</v>
      </c>
      <c r="AT161" s="171" t="s">
        <v>71</v>
      </c>
      <c r="AU161" s="171" t="s">
        <v>80</v>
      </c>
      <c r="AY161" s="163" t="s">
        <v>154</v>
      </c>
      <c r="BK161" s="172">
        <v>0</v>
      </c>
    </row>
    <row r="162" s="11" customFormat="1" ht="22.8" customHeight="1">
      <c r="B162" s="162"/>
      <c r="D162" s="163" t="s">
        <v>71</v>
      </c>
      <c r="E162" s="173" t="s">
        <v>3020</v>
      </c>
      <c r="F162" s="173" t="s">
        <v>3021</v>
      </c>
      <c r="I162" s="165"/>
      <c r="J162" s="174">
        <f>BK162</f>
        <v>0</v>
      </c>
      <c r="L162" s="162"/>
      <c r="M162" s="167"/>
      <c r="N162" s="168"/>
      <c r="O162" s="168"/>
      <c r="P162" s="169">
        <f>P163</f>
        <v>0</v>
      </c>
      <c r="Q162" s="168"/>
      <c r="R162" s="169">
        <f>R163</f>
        <v>0</v>
      </c>
      <c r="S162" s="168"/>
      <c r="T162" s="170">
        <f>T163</f>
        <v>0</v>
      </c>
      <c r="AR162" s="163" t="s">
        <v>82</v>
      </c>
      <c r="AT162" s="171" t="s">
        <v>71</v>
      </c>
      <c r="AU162" s="171" t="s">
        <v>80</v>
      </c>
      <c r="AY162" s="163" t="s">
        <v>154</v>
      </c>
      <c r="BK162" s="172">
        <f>BK163</f>
        <v>0</v>
      </c>
    </row>
    <row r="163" s="1" customFormat="1" ht="16.5" customHeight="1">
      <c r="B163" s="175"/>
      <c r="C163" s="176" t="s">
        <v>540</v>
      </c>
      <c r="D163" s="176" t="s">
        <v>156</v>
      </c>
      <c r="E163" s="177" t="s">
        <v>3022</v>
      </c>
      <c r="F163" s="178" t="s">
        <v>3023</v>
      </c>
      <c r="G163" s="179" t="s">
        <v>1306</v>
      </c>
      <c r="H163" s="180">
        <v>1</v>
      </c>
      <c r="I163" s="181"/>
      <c r="J163" s="182">
        <f>ROUND(I163*H163,2)</f>
        <v>0</v>
      </c>
      <c r="K163" s="178" t="s">
        <v>160</v>
      </c>
      <c r="L163" s="37"/>
      <c r="M163" s="183" t="s">
        <v>3</v>
      </c>
      <c r="N163" s="184" t="s">
        <v>43</v>
      </c>
      <c r="O163" s="67"/>
      <c r="P163" s="185">
        <f>O163*H163</f>
        <v>0</v>
      </c>
      <c r="Q163" s="185">
        <v>0</v>
      </c>
      <c r="R163" s="185">
        <f>Q163*H163</f>
        <v>0</v>
      </c>
      <c r="S163" s="185">
        <v>0</v>
      </c>
      <c r="T163" s="186">
        <f>S163*H163</f>
        <v>0</v>
      </c>
      <c r="AR163" s="19" t="s">
        <v>80</v>
      </c>
      <c r="AT163" s="19" t="s">
        <v>156</v>
      </c>
      <c r="AU163" s="19" t="s">
        <v>82</v>
      </c>
      <c r="AY163" s="19" t="s">
        <v>154</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80</v>
      </c>
      <c r="BM163" s="19" t="s">
        <v>3024</v>
      </c>
    </row>
    <row r="164" s="11" customFormat="1" ht="25.92" customHeight="1">
      <c r="B164" s="162"/>
      <c r="D164" s="163" t="s">
        <v>71</v>
      </c>
      <c r="E164" s="164" t="s">
        <v>232</v>
      </c>
      <c r="F164" s="164" t="s">
        <v>3025</v>
      </c>
      <c r="I164" s="165"/>
      <c r="J164" s="166">
        <f>BK164</f>
        <v>0</v>
      </c>
      <c r="L164" s="162"/>
      <c r="M164" s="167"/>
      <c r="N164" s="168"/>
      <c r="O164" s="168"/>
      <c r="P164" s="169">
        <f>P165</f>
        <v>0</v>
      </c>
      <c r="Q164" s="168"/>
      <c r="R164" s="169">
        <f>R165</f>
        <v>0</v>
      </c>
      <c r="S164" s="168"/>
      <c r="T164" s="170">
        <f>T165</f>
        <v>0</v>
      </c>
      <c r="AR164" s="163" t="s">
        <v>172</v>
      </c>
      <c r="AT164" s="171" t="s">
        <v>71</v>
      </c>
      <c r="AU164" s="171" t="s">
        <v>72</v>
      </c>
      <c r="AY164" s="163" t="s">
        <v>154</v>
      </c>
      <c r="BK164" s="172">
        <f>BK165</f>
        <v>0</v>
      </c>
    </row>
    <row r="165" s="11" customFormat="1" ht="22.8" customHeight="1">
      <c r="B165" s="162"/>
      <c r="D165" s="163" t="s">
        <v>71</v>
      </c>
      <c r="E165" s="173" t="s">
        <v>3026</v>
      </c>
      <c r="F165" s="173" t="s">
        <v>3027</v>
      </c>
      <c r="I165" s="165"/>
      <c r="J165" s="174">
        <f>BK165</f>
        <v>0</v>
      </c>
      <c r="L165" s="162"/>
      <c r="M165" s="167"/>
      <c r="N165" s="168"/>
      <c r="O165" s="168"/>
      <c r="P165" s="169">
        <f>SUM(P166:P186)</f>
        <v>0</v>
      </c>
      <c r="Q165" s="168"/>
      <c r="R165" s="169">
        <f>SUM(R166:R186)</f>
        <v>0</v>
      </c>
      <c r="S165" s="168"/>
      <c r="T165" s="170">
        <f>SUM(T166:T186)</f>
        <v>0</v>
      </c>
      <c r="AR165" s="163" t="s">
        <v>172</v>
      </c>
      <c r="AT165" s="171" t="s">
        <v>71</v>
      </c>
      <c r="AU165" s="171" t="s">
        <v>80</v>
      </c>
      <c r="AY165" s="163" t="s">
        <v>154</v>
      </c>
      <c r="BK165" s="172">
        <f>SUM(BK166:BK186)</f>
        <v>0</v>
      </c>
    </row>
    <row r="166" s="1" customFormat="1" ht="16.5" customHeight="1">
      <c r="B166" s="175"/>
      <c r="C166" s="207" t="s">
        <v>545</v>
      </c>
      <c r="D166" s="207" t="s">
        <v>232</v>
      </c>
      <c r="E166" s="208" t="s">
        <v>3028</v>
      </c>
      <c r="F166" s="209" t="s">
        <v>3029</v>
      </c>
      <c r="G166" s="210" t="s">
        <v>241</v>
      </c>
      <c r="H166" s="211">
        <v>1</v>
      </c>
      <c r="I166" s="212"/>
      <c r="J166" s="213">
        <f>ROUND(I166*H166,2)</f>
        <v>0</v>
      </c>
      <c r="K166" s="209" t="s">
        <v>3</v>
      </c>
      <c r="L166" s="214"/>
      <c r="M166" s="215" t="s">
        <v>3</v>
      </c>
      <c r="N166" s="216" t="s">
        <v>43</v>
      </c>
      <c r="O166" s="67"/>
      <c r="P166" s="185">
        <f>O166*H166</f>
        <v>0</v>
      </c>
      <c r="Q166" s="185">
        <v>0</v>
      </c>
      <c r="R166" s="185">
        <f>Q166*H166</f>
        <v>0</v>
      </c>
      <c r="S166" s="185">
        <v>0</v>
      </c>
      <c r="T166" s="186">
        <f>S166*H166</f>
        <v>0</v>
      </c>
      <c r="AR166" s="19" t="s">
        <v>82</v>
      </c>
      <c r="AT166" s="19" t="s">
        <v>232</v>
      </c>
      <c r="AU166" s="19" t="s">
        <v>82</v>
      </c>
      <c r="AY166" s="19" t="s">
        <v>154</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80</v>
      </c>
      <c r="BM166" s="19" t="s">
        <v>3030</v>
      </c>
    </row>
    <row r="167" s="1" customFormat="1" ht="16.5" customHeight="1">
      <c r="B167" s="175"/>
      <c r="C167" s="207" t="s">
        <v>549</v>
      </c>
      <c r="D167" s="207" t="s">
        <v>232</v>
      </c>
      <c r="E167" s="208" t="s">
        <v>3031</v>
      </c>
      <c r="F167" s="209" t="s">
        <v>3032</v>
      </c>
      <c r="G167" s="210" t="s">
        <v>1306</v>
      </c>
      <c r="H167" s="211">
        <v>1</v>
      </c>
      <c r="I167" s="212"/>
      <c r="J167" s="213">
        <f>ROUND(I167*H167,2)</f>
        <v>0</v>
      </c>
      <c r="K167" s="209" t="s">
        <v>3</v>
      </c>
      <c r="L167" s="214"/>
      <c r="M167" s="215" t="s">
        <v>3</v>
      </c>
      <c r="N167" s="216" t="s">
        <v>43</v>
      </c>
      <c r="O167" s="67"/>
      <c r="P167" s="185">
        <f>O167*H167</f>
        <v>0</v>
      </c>
      <c r="Q167" s="185">
        <v>0</v>
      </c>
      <c r="R167" s="185">
        <f>Q167*H167</f>
        <v>0</v>
      </c>
      <c r="S167" s="185">
        <v>0</v>
      </c>
      <c r="T167" s="186">
        <f>S167*H167</f>
        <v>0</v>
      </c>
      <c r="AR167" s="19" t="s">
        <v>82</v>
      </c>
      <c r="AT167" s="19" t="s">
        <v>232</v>
      </c>
      <c r="AU167" s="19" t="s">
        <v>82</v>
      </c>
      <c r="AY167" s="19" t="s">
        <v>154</v>
      </c>
      <c r="BE167" s="187">
        <f>IF(N167="základní",J167,0)</f>
        <v>0</v>
      </c>
      <c r="BF167" s="187">
        <f>IF(N167="snížená",J167,0)</f>
        <v>0</v>
      </c>
      <c r="BG167" s="187">
        <f>IF(N167="zákl. přenesená",J167,0)</f>
        <v>0</v>
      </c>
      <c r="BH167" s="187">
        <f>IF(N167="sníž. přenesená",J167,0)</f>
        <v>0</v>
      </c>
      <c r="BI167" s="187">
        <f>IF(N167="nulová",J167,0)</f>
        <v>0</v>
      </c>
      <c r="BJ167" s="19" t="s">
        <v>80</v>
      </c>
      <c r="BK167" s="187">
        <f>ROUND(I167*H167,2)</f>
        <v>0</v>
      </c>
      <c r="BL167" s="19" t="s">
        <v>80</v>
      </c>
      <c r="BM167" s="19" t="s">
        <v>3033</v>
      </c>
    </row>
    <row r="168" s="1" customFormat="1" ht="16.5" customHeight="1">
      <c r="B168" s="175"/>
      <c r="C168" s="207" t="s">
        <v>553</v>
      </c>
      <c r="D168" s="207" t="s">
        <v>232</v>
      </c>
      <c r="E168" s="208" t="s">
        <v>3034</v>
      </c>
      <c r="F168" s="209" t="s">
        <v>3035</v>
      </c>
      <c r="G168" s="210" t="s">
        <v>1306</v>
      </c>
      <c r="H168" s="211">
        <v>1</v>
      </c>
      <c r="I168" s="212"/>
      <c r="J168" s="213">
        <f>ROUND(I168*H168,2)</f>
        <v>0</v>
      </c>
      <c r="K168" s="209" t="s">
        <v>3</v>
      </c>
      <c r="L168" s="214"/>
      <c r="M168" s="215" t="s">
        <v>3</v>
      </c>
      <c r="N168" s="216" t="s">
        <v>43</v>
      </c>
      <c r="O168" s="67"/>
      <c r="P168" s="185">
        <f>O168*H168</f>
        <v>0</v>
      </c>
      <c r="Q168" s="185">
        <v>0</v>
      </c>
      <c r="R168" s="185">
        <f>Q168*H168</f>
        <v>0</v>
      </c>
      <c r="S168" s="185">
        <v>0</v>
      </c>
      <c r="T168" s="186">
        <f>S168*H168</f>
        <v>0</v>
      </c>
      <c r="AR168" s="19" t="s">
        <v>82</v>
      </c>
      <c r="AT168" s="19" t="s">
        <v>232</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80</v>
      </c>
      <c r="BM168" s="19" t="s">
        <v>3036</v>
      </c>
    </row>
    <row r="169" s="1" customFormat="1" ht="16.5" customHeight="1">
      <c r="B169" s="175"/>
      <c r="C169" s="207" t="s">
        <v>557</v>
      </c>
      <c r="D169" s="207" t="s">
        <v>232</v>
      </c>
      <c r="E169" s="208" t="s">
        <v>3037</v>
      </c>
      <c r="F169" s="209" t="s">
        <v>3038</v>
      </c>
      <c r="G169" s="210" t="s">
        <v>368</v>
      </c>
      <c r="H169" s="211">
        <v>1</v>
      </c>
      <c r="I169" s="212"/>
      <c r="J169" s="213">
        <f>ROUND(I169*H169,2)</f>
        <v>0</v>
      </c>
      <c r="K169" s="209" t="s">
        <v>3</v>
      </c>
      <c r="L169" s="214"/>
      <c r="M169" s="215" t="s">
        <v>3</v>
      </c>
      <c r="N169" s="216" t="s">
        <v>43</v>
      </c>
      <c r="O169" s="67"/>
      <c r="P169" s="185">
        <f>O169*H169</f>
        <v>0</v>
      </c>
      <c r="Q169" s="185">
        <v>0</v>
      </c>
      <c r="R169" s="185">
        <f>Q169*H169</f>
        <v>0</v>
      </c>
      <c r="S169" s="185">
        <v>0</v>
      </c>
      <c r="T169" s="186">
        <f>S169*H169</f>
        <v>0</v>
      </c>
      <c r="AR169" s="19" t="s">
        <v>82</v>
      </c>
      <c r="AT169" s="19" t="s">
        <v>232</v>
      </c>
      <c r="AU169" s="19" t="s">
        <v>82</v>
      </c>
      <c r="AY169" s="19" t="s">
        <v>154</v>
      </c>
      <c r="BE169" s="187">
        <f>IF(N169="základní",J169,0)</f>
        <v>0</v>
      </c>
      <c r="BF169" s="187">
        <f>IF(N169="snížená",J169,0)</f>
        <v>0</v>
      </c>
      <c r="BG169" s="187">
        <f>IF(N169="zákl. přenesená",J169,0)</f>
        <v>0</v>
      </c>
      <c r="BH169" s="187">
        <f>IF(N169="sníž. přenesená",J169,0)</f>
        <v>0</v>
      </c>
      <c r="BI169" s="187">
        <f>IF(N169="nulová",J169,0)</f>
        <v>0</v>
      </c>
      <c r="BJ169" s="19" t="s">
        <v>80</v>
      </c>
      <c r="BK169" s="187">
        <f>ROUND(I169*H169,2)</f>
        <v>0</v>
      </c>
      <c r="BL169" s="19" t="s">
        <v>80</v>
      </c>
      <c r="BM169" s="19" t="s">
        <v>3039</v>
      </c>
    </row>
    <row r="170" s="1" customFormat="1" ht="16.5" customHeight="1">
      <c r="B170" s="175"/>
      <c r="C170" s="207" t="s">
        <v>561</v>
      </c>
      <c r="D170" s="207" t="s">
        <v>232</v>
      </c>
      <c r="E170" s="208" t="s">
        <v>3040</v>
      </c>
      <c r="F170" s="209" t="s">
        <v>3041</v>
      </c>
      <c r="G170" s="210" t="s">
        <v>241</v>
      </c>
      <c r="H170" s="211">
        <v>2</v>
      </c>
      <c r="I170" s="212"/>
      <c r="J170" s="213">
        <f>ROUND(I170*H170,2)</f>
        <v>0</v>
      </c>
      <c r="K170" s="209" t="s">
        <v>3</v>
      </c>
      <c r="L170" s="214"/>
      <c r="M170" s="215" t="s">
        <v>3</v>
      </c>
      <c r="N170" s="216" t="s">
        <v>43</v>
      </c>
      <c r="O170" s="67"/>
      <c r="P170" s="185">
        <f>O170*H170</f>
        <v>0</v>
      </c>
      <c r="Q170" s="185">
        <v>0</v>
      </c>
      <c r="R170" s="185">
        <f>Q170*H170</f>
        <v>0</v>
      </c>
      <c r="S170" s="185">
        <v>0</v>
      </c>
      <c r="T170" s="186">
        <f>S170*H170</f>
        <v>0</v>
      </c>
      <c r="AR170" s="19" t="s">
        <v>82</v>
      </c>
      <c r="AT170" s="19" t="s">
        <v>232</v>
      </c>
      <c r="AU170" s="19" t="s">
        <v>82</v>
      </c>
      <c r="AY170" s="19" t="s">
        <v>154</v>
      </c>
      <c r="BE170" s="187">
        <f>IF(N170="základní",J170,0)</f>
        <v>0</v>
      </c>
      <c r="BF170" s="187">
        <f>IF(N170="snížená",J170,0)</f>
        <v>0</v>
      </c>
      <c r="BG170" s="187">
        <f>IF(N170="zákl. přenesená",J170,0)</f>
        <v>0</v>
      </c>
      <c r="BH170" s="187">
        <f>IF(N170="sníž. přenesená",J170,0)</f>
        <v>0</v>
      </c>
      <c r="BI170" s="187">
        <f>IF(N170="nulová",J170,0)</f>
        <v>0</v>
      </c>
      <c r="BJ170" s="19" t="s">
        <v>80</v>
      </c>
      <c r="BK170" s="187">
        <f>ROUND(I170*H170,2)</f>
        <v>0</v>
      </c>
      <c r="BL170" s="19" t="s">
        <v>80</v>
      </c>
      <c r="BM170" s="19" t="s">
        <v>3042</v>
      </c>
    </row>
    <row r="171" s="1" customFormat="1" ht="16.5" customHeight="1">
      <c r="B171" s="175"/>
      <c r="C171" s="207" t="s">
        <v>568</v>
      </c>
      <c r="D171" s="207" t="s">
        <v>232</v>
      </c>
      <c r="E171" s="208" t="s">
        <v>3043</v>
      </c>
      <c r="F171" s="209" t="s">
        <v>3044</v>
      </c>
      <c r="G171" s="210" t="s">
        <v>241</v>
      </c>
      <c r="H171" s="211">
        <v>1</v>
      </c>
      <c r="I171" s="212"/>
      <c r="J171" s="213">
        <f>ROUND(I171*H171,2)</f>
        <v>0</v>
      </c>
      <c r="K171" s="209" t="s">
        <v>3</v>
      </c>
      <c r="L171" s="214"/>
      <c r="M171" s="215" t="s">
        <v>3</v>
      </c>
      <c r="N171" s="216" t="s">
        <v>43</v>
      </c>
      <c r="O171" s="67"/>
      <c r="P171" s="185">
        <f>O171*H171</f>
        <v>0</v>
      </c>
      <c r="Q171" s="185">
        <v>0</v>
      </c>
      <c r="R171" s="185">
        <f>Q171*H171</f>
        <v>0</v>
      </c>
      <c r="S171" s="185">
        <v>0</v>
      </c>
      <c r="T171" s="186">
        <f>S171*H171</f>
        <v>0</v>
      </c>
      <c r="AR171" s="19" t="s">
        <v>82</v>
      </c>
      <c r="AT171" s="19" t="s">
        <v>232</v>
      </c>
      <c r="AU171" s="19" t="s">
        <v>82</v>
      </c>
      <c r="AY171" s="19" t="s">
        <v>154</v>
      </c>
      <c r="BE171" s="187">
        <f>IF(N171="základní",J171,0)</f>
        <v>0</v>
      </c>
      <c r="BF171" s="187">
        <f>IF(N171="snížená",J171,0)</f>
        <v>0</v>
      </c>
      <c r="BG171" s="187">
        <f>IF(N171="zákl. přenesená",J171,0)</f>
        <v>0</v>
      </c>
      <c r="BH171" s="187">
        <f>IF(N171="sníž. přenesená",J171,0)</f>
        <v>0</v>
      </c>
      <c r="BI171" s="187">
        <f>IF(N171="nulová",J171,0)</f>
        <v>0</v>
      </c>
      <c r="BJ171" s="19" t="s">
        <v>80</v>
      </c>
      <c r="BK171" s="187">
        <f>ROUND(I171*H171,2)</f>
        <v>0</v>
      </c>
      <c r="BL171" s="19" t="s">
        <v>80</v>
      </c>
      <c r="BM171" s="19" t="s">
        <v>3045</v>
      </c>
    </row>
    <row r="172" s="1" customFormat="1" ht="16.5" customHeight="1">
      <c r="B172" s="175"/>
      <c r="C172" s="207" t="s">
        <v>573</v>
      </c>
      <c r="D172" s="207" t="s">
        <v>232</v>
      </c>
      <c r="E172" s="208" t="s">
        <v>3046</v>
      </c>
      <c r="F172" s="209" t="s">
        <v>3047</v>
      </c>
      <c r="G172" s="210" t="s">
        <v>241</v>
      </c>
      <c r="H172" s="211">
        <v>2</v>
      </c>
      <c r="I172" s="212"/>
      <c r="J172" s="213">
        <f>ROUND(I172*H172,2)</f>
        <v>0</v>
      </c>
      <c r="K172" s="209" t="s">
        <v>3</v>
      </c>
      <c r="L172" s="214"/>
      <c r="M172" s="215" t="s">
        <v>3</v>
      </c>
      <c r="N172" s="216" t="s">
        <v>43</v>
      </c>
      <c r="O172" s="67"/>
      <c r="P172" s="185">
        <f>O172*H172</f>
        <v>0</v>
      </c>
      <c r="Q172" s="185">
        <v>0</v>
      </c>
      <c r="R172" s="185">
        <f>Q172*H172</f>
        <v>0</v>
      </c>
      <c r="S172" s="185">
        <v>0</v>
      </c>
      <c r="T172" s="186">
        <f>S172*H172</f>
        <v>0</v>
      </c>
      <c r="AR172" s="19" t="s">
        <v>82</v>
      </c>
      <c r="AT172" s="19" t="s">
        <v>232</v>
      </c>
      <c r="AU172" s="19" t="s">
        <v>82</v>
      </c>
      <c r="AY172" s="19" t="s">
        <v>154</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80</v>
      </c>
      <c r="BM172" s="19" t="s">
        <v>3048</v>
      </c>
    </row>
    <row r="173" s="1" customFormat="1" ht="16.5" customHeight="1">
      <c r="B173" s="175"/>
      <c r="C173" s="207" t="s">
        <v>582</v>
      </c>
      <c r="D173" s="207" t="s">
        <v>232</v>
      </c>
      <c r="E173" s="208" t="s">
        <v>3049</v>
      </c>
      <c r="F173" s="209" t="s">
        <v>3050</v>
      </c>
      <c r="G173" s="210" t="s">
        <v>241</v>
      </c>
      <c r="H173" s="211">
        <v>2</v>
      </c>
      <c r="I173" s="212"/>
      <c r="J173" s="213">
        <f>ROUND(I173*H173,2)</f>
        <v>0</v>
      </c>
      <c r="K173" s="209" t="s">
        <v>3</v>
      </c>
      <c r="L173" s="214"/>
      <c r="M173" s="215" t="s">
        <v>3</v>
      </c>
      <c r="N173" s="216" t="s">
        <v>43</v>
      </c>
      <c r="O173" s="67"/>
      <c r="P173" s="185">
        <f>O173*H173</f>
        <v>0</v>
      </c>
      <c r="Q173" s="185">
        <v>0</v>
      </c>
      <c r="R173" s="185">
        <f>Q173*H173</f>
        <v>0</v>
      </c>
      <c r="S173" s="185">
        <v>0</v>
      </c>
      <c r="T173" s="186">
        <f>S173*H173</f>
        <v>0</v>
      </c>
      <c r="AR173" s="19" t="s">
        <v>82</v>
      </c>
      <c r="AT173" s="19" t="s">
        <v>232</v>
      </c>
      <c r="AU173" s="19" t="s">
        <v>82</v>
      </c>
      <c r="AY173" s="19" t="s">
        <v>154</v>
      </c>
      <c r="BE173" s="187">
        <f>IF(N173="základní",J173,0)</f>
        <v>0</v>
      </c>
      <c r="BF173" s="187">
        <f>IF(N173="snížená",J173,0)</f>
        <v>0</v>
      </c>
      <c r="BG173" s="187">
        <f>IF(N173="zákl. přenesená",J173,0)</f>
        <v>0</v>
      </c>
      <c r="BH173" s="187">
        <f>IF(N173="sníž. přenesená",J173,0)</f>
        <v>0</v>
      </c>
      <c r="BI173" s="187">
        <f>IF(N173="nulová",J173,0)</f>
        <v>0</v>
      </c>
      <c r="BJ173" s="19" t="s">
        <v>80</v>
      </c>
      <c r="BK173" s="187">
        <f>ROUND(I173*H173,2)</f>
        <v>0</v>
      </c>
      <c r="BL173" s="19" t="s">
        <v>80</v>
      </c>
      <c r="BM173" s="19" t="s">
        <v>3051</v>
      </c>
    </row>
    <row r="174" s="12" customFormat="1">
      <c r="B174" s="191"/>
      <c r="D174" s="188" t="s">
        <v>165</v>
      </c>
      <c r="E174" s="198" t="s">
        <v>3</v>
      </c>
      <c r="F174" s="192" t="s">
        <v>3052</v>
      </c>
      <c r="H174" s="193">
        <v>2</v>
      </c>
      <c r="I174" s="194"/>
      <c r="L174" s="191"/>
      <c r="M174" s="195"/>
      <c r="N174" s="196"/>
      <c r="O174" s="196"/>
      <c r="P174" s="196"/>
      <c r="Q174" s="196"/>
      <c r="R174" s="196"/>
      <c r="S174" s="196"/>
      <c r="T174" s="197"/>
      <c r="AT174" s="198" t="s">
        <v>165</v>
      </c>
      <c r="AU174" s="198" t="s">
        <v>82</v>
      </c>
      <c r="AV174" s="12" t="s">
        <v>82</v>
      </c>
      <c r="AW174" s="12" t="s">
        <v>33</v>
      </c>
      <c r="AX174" s="12" t="s">
        <v>80</v>
      </c>
      <c r="AY174" s="198" t="s">
        <v>154</v>
      </c>
    </row>
    <row r="175" s="1" customFormat="1" ht="16.5" customHeight="1">
      <c r="B175" s="175"/>
      <c r="C175" s="207" t="s">
        <v>588</v>
      </c>
      <c r="D175" s="207" t="s">
        <v>232</v>
      </c>
      <c r="E175" s="208" t="s">
        <v>3053</v>
      </c>
      <c r="F175" s="209" t="s">
        <v>3054</v>
      </c>
      <c r="G175" s="210" t="s">
        <v>368</v>
      </c>
      <c r="H175" s="211">
        <v>3</v>
      </c>
      <c r="I175" s="212"/>
      <c r="J175" s="213">
        <f>ROUND(I175*H175,2)</f>
        <v>0</v>
      </c>
      <c r="K175" s="209" t="s">
        <v>3</v>
      </c>
      <c r="L175" s="214"/>
      <c r="M175" s="215" t="s">
        <v>3</v>
      </c>
      <c r="N175" s="216" t="s">
        <v>43</v>
      </c>
      <c r="O175" s="67"/>
      <c r="P175" s="185">
        <f>O175*H175</f>
        <v>0</v>
      </c>
      <c r="Q175" s="185">
        <v>0</v>
      </c>
      <c r="R175" s="185">
        <f>Q175*H175</f>
        <v>0</v>
      </c>
      <c r="S175" s="185">
        <v>0</v>
      </c>
      <c r="T175" s="186">
        <f>S175*H175</f>
        <v>0</v>
      </c>
      <c r="AR175" s="19" t="s">
        <v>82</v>
      </c>
      <c r="AT175" s="19" t="s">
        <v>232</v>
      </c>
      <c r="AU175" s="19" t="s">
        <v>82</v>
      </c>
      <c r="AY175" s="19" t="s">
        <v>154</v>
      </c>
      <c r="BE175" s="187">
        <f>IF(N175="základní",J175,0)</f>
        <v>0</v>
      </c>
      <c r="BF175" s="187">
        <f>IF(N175="snížená",J175,0)</f>
        <v>0</v>
      </c>
      <c r="BG175" s="187">
        <f>IF(N175="zákl. přenesená",J175,0)</f>
        <v>0</v>
      </c>
      <c r="BH175" s="187">
        <f>IF(N175="sníž. přenesená",J175,0)</f>
        <v>0</v>
      </c>
      <c r="BI175" s="187">
        <f>IF(N175="nulová",J175,0)</f>
        <v>0</v>
      </c>
      <c r="BJ175" s="19" t="s">
        <v>80</v>
      </c>
      <c r="BK175" s="187">
        <f>ROUND(I175*H175,2)</f>
        <v>0</v>
      </c>
      <c r="BL175" s="19" t="s">
        <v>80</v>
      </c>
      <c r="BM175" s="19" t="s">
        <v>3055</v>
      </c>
    </row>
    <row r="176" s="1" customFormat="1" ht="16.5" customHeight="1">
      <c r="B176" s="175"/>
      <c r="C176" s="207" t="s">
        <v>593</v>
      </c>
      <c r="D176" s="207" t="s">
        <v>232</v>
      </c>
      <c r="E176" s="208" t="s">
        <v>3056</v>
      </c>
      <c r="F176" s="209" t="s">
        <v>3057</v>
      </c>
      <c r="G176" s="210" t="s">
        <v>241</v>
      </c>
      <c r="H176" s="211">
        <v>1</v>
      </c>
      <c r="I176" s="212"/>
      <c r="J176" s="213">
        <f>ROUND(I176*H176,2)</f>
        <v>0</v>
      </c>
      <c r="K176" s="209" t="s">
        <v>3</v>
      </c>
      <c r="L176" s="214"/>
      <c r="M176" s="215" t="s">
        <v>3</v>
      </c>
      <c r="N176" s="216" t="s">
        <v>43</v>
      </c>
      <c r="O176" s="67"/>
      <c r="P176" s="185">
        <f>O176*H176</f>
        <v>0</v>
      </c>
      <c r="Q176" s="185">
        <v>0</v>
      </c>
      <c r="R176" s="185">
        <f>Q176*H176</f>
        <v>0</v>
      </c>
      <c r="S176" s="185">
        <v>0</v>
      </c>
      <c r="T176" s="186">
        <f>S176*H176</f>
        <v>0</v>
      </c>
      <c r="AR176" s="19" t="s">
        <v>82</v>
      </c>
      <c r="AT176" s="19" t="s">
        <v>232</v>
      </c>
      <c r="AU176" s="19" t="s">
        <v>82</v>
      </c>
      <c r="AY176" s="19" t="s">
        <v>154</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80</v>
      </c>
      <c r="BM176" s="19" t="s">
        <v>3058</v>
      </c>
    </row>
    <row r="177" s="1" customFormat="1">
      <c r="B177" s="37"/>
      <c r="D177" s="188" t="s">
        <v>247</v>
      </c>
      <c r="F177" s="189" t="s">
        <v>3059</v>
      </c>
      <c r="I177" s="121"/>
      <c r="L177" s="37"/>
      <c r="M177" s="190"/>
      <c r="N177" s="67"/>
      <c r="O177" s="67"/>
      <c r="P177" s="67"/>
      <c r="Q177" s="67"/>
      <c r="R177" s="67"/>
      <c r="S177" s="67"/>
      <c r="T177" s="68"/>
      <c r="AT177" s="19" t="s">
        <v>247</v>
      </c>
      <c r="AU177" s="19" t="s">
        <v>82</v>
      </c>
    </row>
    <row r="178" s="1" customFormat="1" ht="16.5" customHeight="1">
      <c r="B178" s="175"/>
      <c r="C178" s="207" t="s">
        <v>598</v>
      </c>
      <c r="D178" s="207" t="s">
        <v>232</v>
      </c>
      <c r="E178" s="208" t="s">
        <v>3060</v>
      </c>
      <c r="F178" s="209" t="s">
        <v>3061</v>
      </c>
      <c r="G178" s="210" t="s">
        <v>1322</v>
      </c>
      <c r="H178" s="211">
        <v>2</v>
      </c>
      <c r="I178" s="212"/>
      <c r="J178" s="213">
        <f>ROUND(I178*H178,2)</f>
        <v>0</v>
      </c>
      <c r="K178" s="209" t="s">
        <v>3</v>
      </c>
      <c r="L178" s="214"/>
      <c r="M178" s="215" t="s">
        <v>3</v>
      </c>
      <c r="N178" s="216" t="s">
        <v>43</v>
      </c>
      <c r="O178" s="67"/>
      <c r="P178" s="185">
        <f>O178*H178</f>
        <v>0</v>
      </c>
      <c r="Q178" s="185">
        <v>0</v>
      </c>
      <c r="R178" s="185">
        <f>Q178*H178</f>
        <v>0</v>
      </c>
      <c r="S178" s="185">
        <v>0</v>
      </c>
      <c r="T178" s="186">
        <f>S178*H178</f>
        <v>0</v>
      </c>
      <c r="AR178" s="19" t="s">
        <v>82</v>
      </c>
      <c r="AT178" s="19" t="s">
        <v>232</v>
      </c>
      <c r="AU178" s="19" t="s">
        <v>82</v>
      </c>
      <c r="AY178" s="19" t="s">
        <v>154</v>
      </c>
      <c r="BE178" s="187">
        <f>IF(N178="základní",J178,0)</f>
        <v>0</v>
      </c>
      <c r="BF178" s="187">
        <f>IF(N178="snížená",J178,0)</f>
        <v>0</v>
      </c>
      <c r="BG178" s="187">
        <f>IF(N178="zákl. přenesená",J178,0)</f>
        <v>0</v>
      </c>
      <c r="BH178" s="187">
        <f>IF(N178="sníž. přenesená",J178,0)</f>
        <v>0</v>
      </c>
      <c r="BI178" s="187">
        <f>IF(N178="nulová",J178,0)</f>
        <v>0</v>
      </c>
      <c r="BJ178" s="19" t="s">
        <v>80</v>
      </c>
      <c r="BK178" s="187">
        <f>ROUND(I178*H178,2)</f>
        <v>0</v>
      </c>
      <c r="BL178" s="19" t="s">
        <v>80</v>
      </c>
      <c r="BM178" s="19" t="s">
        <v>3062</v>
      </c>
    </row>
    <row r="179" s="1" customFormat="1" ht="16.5" customHeight="1">
      <c r="B179" s="175"/>
      <c r="C179" s="207" t="s">
        <v>603</v>
      </c>
      <c r="D179" s="207" t="s">
        <v>232</v>
      </c>
      <c r="E179" s="208" t="s">
        <v>3063</v>
      </c>
      <c r="F179" s="209" t="s">
        <v>3064</v>
      </c>
      <c r="G179" s="210" t="s">
        <v>368</v>
      </c>
      <c r="H179" s="211">
        <v>2</v>
      </c>
      <c r="I179" s="212"/>
      <c r="J179" s="213">
        <f>ROUND(I179*H179,2)</f>
        <v>0</v>
      </c>
      <c r="K179" s="209" t="s">
        <v>3</v>
      </c>
      <c r="L179" s="214"/>
      <c r="M179" s="215" t="s">
        <v>3</v>
      </c>
      <c r="N179" s="216" t="s">
        <v>43</v>
      </c>
      <c r="O179" s="67"/>
      <c r="P179" s="185">
        <f>O179*H179</f>
        <v>0</v>
      </c>
      <c r="Q179" s="185">
        <v>0</v>
      </c>
      <c r="R179" s="185">
        <f>Q179*H179</f>
        <v>0</v>
      </c>
      <c r="S179" s="185">
        <v>0</v>
      </c>
      <c r="T179" s="186">
        <f>S179*H179</f>
        <v>0</v>
      </c>
      <c r="AR179" s="19" t="s">
        <v>82</v>
      </c>
      <c r="AT179" s="19" t="s">
        <v>232</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80</v>
      </c>
      <c r="BM179" s="19" t="s">
        <v>3065</v>
      </c>
    </row>
    <row r="180" s="1" customFormat="1" ht="16.5" customHeight="1">
      <c r="B180" s="175"/>
      <c r="C180" s="207" t="s">
        <v>610</v>
      </c>
      <c r="D180" s="207" t="s">
        <v>232</v>
      </c>
      <c r="E180" s="208" t="s">
        <v>3066</v>
      </c>
      <c r="F180" s="209" t="s">
        <v>3067</v>
      </c>
      <c r="G180" s="210" t="s">
        <v>1322</v>
      </c>
      <c r="H180" s="211">
        <v>2</v>
      </c>
      <c r="I180" s="212"/>
      <c r="J180" s="213">
        <f>ROUND(I180*H180,2)</f>
        <v>0</v>
      </c>
      <c r="K180" s="209" t="s">
        <v>3</v>
      </c>
      <c r="L180" s="214"/>
      <c r="M180" s="215" t="s">
        <v>3</v>
      </c>
      <c r="N180" s="216" t="s">
        <v>43</v>
      </c>
      <c r="O180" s="67"/>
      <c r="P180" s="185">
        <f>O180*H180</f>
        <v>0</v>
      </c>
      <c r="Q180" s="185">
        <v>0</v>
      </c>
      <c r="R180" s="185">
        <f>Q180*H180</f>
        <v>0</v>
      </c>
      <c r="S180" s="185">
        <v>0</v>
      </c>
      <c r="T180" s="186">
        <f>S180*H180</f>
        <v>0</v>
      </c>
      <c r="AR180" s="19" t="s">
        <v>82</v>
      </c>
      <c r="AT180" s="19" t="s">
        <v>232</v>
      </c>
      <c r="AU180" s="19" t="s">
        <v>82</v>
      </c>
      <c r="AY180" s="19" t="s">
        <v>154</v>
      </c>
      <c r="BE180" s="187">
        <f>IF(N180="základní",J180,0)</f>
        <v>0</v>
      </c>
      <c r="BF180" s="187">
        <f>IF(N180="snížená",J180,0)</f>
        <v>0</v>
      </c>
      <c r="BG180" s="187">
        <f>IF(N180="zákl. přenesená",J180,0)</f>
        <v>0</v>
      </c>
      <c r="BH180" s="187">
        <f>IF(N180="sníž. přenesená",J180,0)</f>
        <v>0</v>
      </c>
      <c r="BI180" s="187">
        <f>IF(N180="nulová",J180,0)</f>
        <v>0</v>
      </c>
      <c r="BJ180" s="19" t="s">
        <v>80</v>
      </c>
      <c r="BK180" s="187">
        <f>ROUND(I180*H180,2)</f>
        <v>0</v>
      </c>
      <c r="BL180" s="19" t="s">
        <v>80</v>
      </c>
      <c r="BM180" s="19" t="s">
        <v>3068</v>
      </c>
    </row>
    <row r="181" s="1" customFormat="1" ht="16.5" customHeight="1">
      <c r="B181" s="175"/>
      <c r="C181" s="207" t="s">
        <v>615</v>
      </c>
      <c r="D181" s="207" t="s">
        <v>232</v>
      </c>
      <c r="E181" s="208" t="s">
        <v>3069</v>
      </c>
      <c r="F181" s="209" t="s">
        <v>3070</v>
      </c>
      <c r="G181" s="210" t="s">
        <v>1322</v>
      </c>
      <c r="H181" s="211">
        <v>2</v>
      </c>
      <c r="I181" s="212"/>
      <c r="J181" s="213">
        <f>ROUND(I181*H181,2)</f>
        <v>0</v>
      </c>
      <c r="K181" s="209" t="s">
        <v>3</v>
      </c>
      <c r="L181" s="214"/>
      <c r="M181" s="215" t="s">
        <v>3</v>
      </c>
      <c r="N181" s="216" t="s">
        <v>43</v>
      </c>
      <c r="O181" s="67"/>
      <c r="P181" s="185">
        <f>O181*H181</f>
        <v>0</v>
      </c>
      <c r="Q181" s="185">
        <v>0</v>
      </c>
      <c r="R181" s="185">
        <f>Q181*H181</f>
        <v>0</v>
      </c>
      <c r="S181" s="185">
        <v>0</v>
      </c>
      <c r="T181" s="186">
        <f>S181*H181</f>
        <v>0</v>
      </c>
      <c r="AR181" s="19" t="s">
        <v>82</v>
      </c>
      <c r="AT181" s="19" t="s">
        <v>232</v>
      </c>
      <c r="AU181" s="19" t="s">
        <v>82</v>
      </c>
      <c r="AY181" s="19" t="s">
        <v>154</v>
      </c>
      <c r="BE181" s="187">
        <f>IF(N181="základní",J181,0)</f>
        <v>0</v>
      </c>
      <c r="BF181" s="187">
        <f>IF(N181="snížená",J181,0)</f>
        <v>0</v>
      </c>
      <c r="BG181" s="187">
        <f>IF(N181="zákl. přenesená",J181,0)</f>
        <v>0</v>
      </c>
      <c r="BH181" s="187">
        <f>IF(N181="sníž. přenesená",J181,0)</f>
        <v>0</v>
      </c>
      <c r="BI181" s="187">
        <f>IF(N181="nulová",J181,0)</f>
        <v>0</v>
      </c>
      <c r="BJ181" s="19" t="s">
        <v>80</v>
      </c>
      <c r="BK181" s="187">
        <f>ROUND(I181*H181,2)</f>
        <v>0</v>
      </c>
      <c r="BL181" s="19" t="s">
        <v>80</v>
      </c>
      <c r="BM181" s="19" t="s">
        <v>3071</v>
      </c>
    </row>
    <row r="182" s="1" customFormat="1" ht="16.5" customHeight="1">
      <c r="B182" s="175"/>
      <c r="C182" s="207" t="s">
        <v>619</v>
      </c>
      <c r="D182" s="207" t="s">
        <v>232</v>
      </c>
      <c r="E182" s="208" t="s">
        <v>3072</v>
      </c>
      <c r="F182" s="209" t="s">
        <v>3073</v>
      </c>
      <c r="G182" s="210" t="s">
        <v>1322</v>
      </c>
      <c r="H182" s="211">
        <v>1</v>
      </c>
      <c r="I182" s="212"/>
      <c r="J182" s="213">
        <f>ROUND(I182*H182,2)</f>
        <v>0</v>
      </c>
      <c r="K182" s="209" t="s">
        <v>3</v>
      </c>
      <c r="L182" s="214"/>
      <c r="M182" s="215" t="s">
        <v>3</v>
      </c>
      <c r="N182" s="216" t="s">
        <v>43</v>
      </c>
      <c r="O182" s="67"/>
      <c r="P182" s="185">
        <f>O182*H182</f>
        <v>0</v>
      </c>
      <c r="Q182" s="185">
        <v>0</v>
      </c>
      <c r="R182" s="185">
        <f>Q182*H182</f>
        <v>0</v>
      </c>
      <c r="S182" s="185">
        <v>0</v>
      </c>
      <c r="T182" s="186">
        <f>S182*H182</f>
        <v>0</v>
      </c>
      <c r="AR182" s="19" t="s">
        <v>82</v>
      </c>
      <c r="AT182" s="19" t="s">
        <v>232</v>
      </c>
      <c r="AU182" s="19" t="s">
        <v>82</v>
      </c>
      <c r="AY182" s="19" t="s">
        <v>154</v>
      </c>
      <c r="BE182" s="187">
        <f>IF(N182="základní",J182,0)</f>
        <v>0</v>
      </c>
      <c r="BF182" s="187">
        <f>IF(N182="snížená",J182,0)</f>
        <v>0</v>
      </c>
      <c r="BG182" s="187">
        <f>IF(N182="zákl. přenesená",J182,0)</f>
        <v>0</v>
      </c>
      <c r="BH182" s="187">
        <f>IF(N182="sníž. přenesená",J182,0)</f>
        <v>0</v>
      </c>
      <c r="BI182" s="187">
        <f>IF(N182="nulová",J182,0)</f>
        <v>0</v>
      </c>
      <c r="BJ182" s="19" t="s">
        <v>80</v>
      </c>
      <c r="BK182" s="187">
        <f>ROUND(I182*H182,2)</f>
        <v>0</v>
      </c>
      <c r="BL182" s="19" t="s">
        <v>80</v>
      </c>
      <c r="BM182" s="19" t="s">
        <v>3074</v>
      </c>
    </row>
    <row r="183" s="1" customFormat="1" ht="16.5" customHeight="1">
      <c r="B183" s="175"/>
      <c r="C183" s="207" t="s">
        <v>623</v>
      </c>
      <c r="D183" s="207" t="s">
        <v>232</v>
      </c>
      <c r="E183" s="208" t="s">
        <v>3075</v>
      </c>
      <c r="F183" s="209" t="s">
        <v>3076</v>
      </c>
      <c r="G183" s="210" t="s">
        <v>368</v>
      </c>
      <c r="H183" s="211">
        <v>2</v>
      </c>
      <c r="I183" s="212"/>
      <c r="J183" s="213">
        <f>ROUND(I183*H183,2)</f>
        <v>0</v>
      </c>
      <c r="K183" s="209" t="s">
        <v>3</v>
      </c>
      <c r="L183" s="214"/>
      <c r="M183" s="215" t="s">
        <v>3</v>
      </c>
      <c r="N183" s="216" t="s">
        <v>43</v>
      </c>
      <c r="O183" s="67"/>
      <c r="P183" s="185">
        <f>O183*H183</f>
        <v>0</v>
      </c>
      <c r="Q183" s="185">
        <v>0</v>
      </c>
      <c r="R183" s="185">
        <f>Q183*H183</f>
        <v>0</v>
      </c>
      <c r="S183" s="185">
        <v>0</v>
      </c>
      <c r="T183" s="186">
        <f>S183*H183</f>
        <v>0</v>
      </c>
      <c r="AR183" s="19" t="s">
        <v>82</v>
      </c>
      <c r="AT183" s="19" t="s">
        <v>232</v>
      </c>
      <c r="AU183" s="19" t="s">
        <v>82</v>
      </c>
      <c r="AY183" s="19" t="s">
        <v>154</v>
      </c>
      <c r="BE183" s="187">
        <f>IF(N183="základní",J183,0)</f>
        <v>0</v>
      </c>
      <c r="BF183" s="187">
        <f>IF(N183="snížená",J183,0)</f>
        <v>0</v>
      </c>
      <c r="BG183" s="187">
        <f>IF(N183="zákl. přenesená",J183,0)</f>
        <v>0</v>
      </c>
      <c r="BH183" s="187">
        <f>IF(N183="sníž. přenesená",J183,0)</f>
        <v>0</v>
      </c>
      <c r="BI183" s="187">
        <f>IF(N183="nulová",J183,0)</f>
        <v>0</v>
      </c>
      <c r="BJ183" s="19" t="s">
        <v>80</v>
      </c>
      <c r="BK183" s="187">
        <f>ROUND(I183*H183,2)</f>
        <v>0</v>
      </c>
      <c r="BL183" s="19" t="s">
        <v>80</v>
      </c>
      <c r="BM183" s="19" t="s">
        <v>3077</v>
      </c>
    </row>
    <row r="184" s="1" customFormat="1" ht="16.5" customHeight="1">
      <c r="B184" s="175"/>
      <c r="C184" s="207" t="s">
        <v>627</v>
      </c>
      <c r="D184" s="207" t="s">
        <v>232</v>
      </c>
      <c r="E184" s="208" t="s">
        <v>3078</v>
      </c>
      <c r="F184" s="209" t="s">
        <v>3079</v>
      </c>
      <c r="G184" s="210" t="s">
        <v>368</v>
      </c>
      <c r="H184" s="211">
        <v>6</v>
      </c>
      <c r="I184" s="212"/>
      <c r="J184" s="213">
        <f>ROUND(I184*H184,2)</f>
        <v>0</v>
      </c>
      <c r="K184" s="209" t="s">
        <v>3</v>
      </c>
      <c r="L184" s="214"/>
      <c r="M184" s="215" t="s">
        <v>3</v>
      </c>
      <c r="N184" s="216" t="s">
        <v>43</v>
      </c>
      <c r="O184" s="67"/>
      <c r="P184" s="185">
        <f>O184*H184</f>
        <v>0</v>
      </c>
      <c r="Q184" s="185">
        <v>0</v>
      </c>
      <c r="R184" s="185">
        <f>Q184*H184</f>
        <v>0</v>
      </c>
      <c r="S184" s="185">
        <v>0</v>
      </c>
      <c r="T184" s="186">
        <f>S184*H184</f>
        <v>0</v>
      </c>
      <c r="AR184" s="19" t="s">
        <v>82</v>
      </c>
      <c r="AT184" s="19" t="s">
        <v>232</v>
      </c>
      <c r="AU184" s="19" t="s">
        <v>82</v>
      </c>
      <c r="AY184" s="19" t="s">
        <v>154</v>
      </c>
      <c r="BE184" s="187">
        <f>IF(N184="základní",J184,0)</f>
        <v>0</v>
      </c>
      <c r="BF184" s="187">
        <f>IF(N184="snížená",J184,0)</f>
        <v>0</v>
      </c>
      <c r="BG184" s="187">
        <f>IF(N184="zákl. přenesená",J184,0)</f>
        <v>0</v>
      </c>
      <c r="BH184" s="187">
        <f>IF(N184="sníž. přenesená",J184,0)</f>
        <v>0</v>
      </c>
      <c r="BI184" s="187">
        <f>IF(N184="nulová",J184,0)</f>
        <v>0</v>
      </c>
      <c r="BJ184" s="19" t="s">
        <v>80</v>
      </c>
      <c r="BK184" s="187">
        <f>ROUND(I184*H184,2)</f>
        <v>0</v>
      </c>
      <c r="BL184" s="19" t="s">
        <v>80</v>
      </c>
      <c r="BM184" s="19" t="s">
        <v>3080</v>
      </c>
    </row>
    <row r="185" s="1" customFormat="1" ht="16.5" customHeight="1">
      <c r="B185" s="175"/>
      <c r="C185" s="176" t="s">
        <v>631</v>
      </c>
      <c r="D185" s="176" t="s">
        <v>156</v>
      </c>
      <c r="E185" s="177" t="s">
        <v>3081</v>
      </c>
      <c r="F185" s="178" t="s">
        <v>3082</v>
      </c>
      <c r="G185" s="179" t="s">
        <v>1322</v>
      </c>
      <c r="H185" s="180">
        <v>1</v>
      </c>
      <c r="I185" s="181"/>
      <c r="J185" s="182">
        <f>ROUND(I185*H185,2)</f>
        <v>0</v>
      </c>
      <c r="K185" s="178" t="s">
        <v>3</v>
      </c>
      <c r="L185" s="37"/>
      <c r="M185" s="183" t="s">
        <v>3</v>
      </c>
      <c r="N185" s="184" t="s">
        <v>43</v>
      </c>
      <c r="O185" s="67"/>
      <c r="P185" s="185">
        <f>O185*H185</f>
        <v>0</v>
      </c>
      <c r="Q185" s="185">
        <v>0</v>
      </c>
      <c r="R185" s="185">
        <f>Q185*H185</f>
        <v>0</v>
      </c>
      <c r="S185" s="185">
        <v>0</v>
      </c>
      <c r="T185" s="186">
        <f>S185*H185</f>
        <v>0</v>
      </c>
      <c r="AR185" s="19" t="s">
        <v>671</v>
      </c>
      <c r="AT185" s="19" t="s">
        <v>156</v>
      </c>
      <c r="AU185" s="19" t="s">
        <v>82</v>
      </c>
      <c r="AY185" s="19" t="s">
        <v>154</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671</v>
      </c>
      <c r="BM185" s="19" t="s">
        <v>3083</v>
      </c>
    </row>
    <row r="186" s="1" customFormat="1" ht="16.5" customHeight="1">
      <c r="B186" s="175"/>
      <c r="C186" s="176" t="s">
        <v>635</v>
      </c>
      <c r="D186" s="176" t="s">
        <v>156</v>
      </c>
      <c r="E186" s="177" t="s">
        <v>3084</v>
      </c>
      <c r="F186" s="178" t="s">
        <v>3085</v>
      </c>
      <c r="G186" s="179" t="s">
        <v>1322</v>
      </c>
      <c r="H186" s="180">
        <v>1</v>
      </c>
      <c r="I186" s="181"/>
      <c r="J186" s="182">
        <f>ROUND(I186*H186,2)</f>
        <v>0</v>
      </c>
      <c r="K186" s="178" t="s">
        <v>3</v>
      </c>
      <c r="L186" s="37"/>
      <c r="M186" s="242" t="s">
        <v>3</v>
      </c>
      <c r="N186" s="243" t="s">
        <v>43</v>
      </c>
      <c r="O186" s="225"/>
      <c r="P186" s="244">
        <f>O186*H186</f>
        <v>0</v>
      </c>
      <c r="Q186" s="244">
        <v>0</v>
      </c>
      <c r="R186" s="244">
        <f>Q186*H186</f>
        <v>0</v>
      </c>
      <c r="S186" s="244">
        <v>0</v>
      </c>
      <c r="T186" s="245">
        <f>S186*H186</f>
        <v>0</v>
      </c>
      <c r="AR186" s="19" t="s">
        <v>671</v>
      </c>
      <c r="AT186" s="19" t="s">
        <v>156</v>
      </c>
      <c r="AU186" s="19" t="s">
        <v>82</v>
      </c>
      <c r="AY186" s="19" t="s">
        <v>154</v>
      </c>
      <c r="BE186" s="187">
        <f>IF(N186="základní",J186,0)</f>
        <v>0</v>
      </c>
      <c r="BF186" s="187">
        <f>IF(N186="snížená",J186,0)</f>
        <v>0</v>
      </c>
      <c r="BG186" s="187">
        <f>IF(N186="zákl. přenesená",J186,0)</f>
        <v>0</v>
      </c>
      <c r="BH186" s="187">
        <f>IF(N186="sníž. přenesená",J186,0)</f>
        <v>0</v>
      </c>
      <c r="BI186" s="187">
        <f>IF(N186="nulová",J186,0)</f>
        <v>0</v>
      </c>
      <c r="BJ186" s="19" t="s">
        <v>80</v>
      </c>
      <c r="BK186" s="187">
        <f>ROUND(I186*H186,2)</f>
        <v>0</v>
      </c>
      <c r="BL186" s="19" t="s">
        <v>671</v>
      </c>
      <c r="BM186" s="19" t="s">
        <v>3086</v>
      </c>
    </row>
    <row r="187" s="1" customFormat="1" ht="6.96" customHeight="1">
      <c r="B187" s="52"/>
      <c r="C187" s="53"/>
      <c r="D187" s="53"/>
      <c r="E187" s="53"/>
      <c r="F187" s="53"/>
      <c r="G187" s="53"/>
      <c r="H187" s="53"/>
      <c r="I187" s="137"/>
      <c r="J187" s="53"/>
      <c r="K187" s="53"/>
      <c r="L187" s="37"/>
    </row>
  </sheetData>
  <autoFilter ref="C86:K18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120</v>
      </c>
    </row>
    <row r="3" ht="6.96" customHeight="1">
      <c r="B3" s="20"/>
      <c r="C3" s="21"/>
      <c r="D3" s="21"/>
      <c r="E3" s="21"/>
      <c r="F3" s="21"/>
      <c r="G3" s="21"/>
      <c r="H3" s="21"/>
      <c r="I3" s="119"/>
      <c r="J3" s="21"/>
      <c r="K3" s="21"/>
      <c r="L3" s="22"/>
      <c r="AT3" s="19"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s="1" customFormat="1" ht="12" customHeight="1">
      <c r="B8" s="37"/>
      <c r="D8" s="31" t="s">
        <v>128</v>
      </c>
      <c r="I8" s="121"/>
      <c r="L8" s="37"/>
    </row>
    <row r="9" s="1" customFormat="1" ht="36.96" customHeight="1">
      <c r="B9" s="37"/>
      <c r="E9" s="58" t="s">
        <v>3087</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ROUND(J80,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ROUND((SUM(BE80:BE103)),  2)</f>
        <v>0</v>
      </c>
      <c r="I33" s="129">
        <v>0.20999999999999999</v>
      </c>
      <c r="J33" s="128">
        <f>ROUND(((SUM(BE80:BE103))*I33),  2)</f>
        <v>0</v>
      </c>
      <c r="L33" s="37"/>
    </row>
    <row r="34" s="1" customFormat="1" ht="14.4" customHeight="1">
      <c r="B34" s="37"/>
      <c r="E34" s="31" t="s">
        <v>44</v>
      </c>
      <c r="F34" s="128">
        <f>ROUND((SUM(BF80:BF103)),  2)</f>
        <v>0</v>
      </c>
      <c r="I34" s="129">
        <v>0.14999999999999999</v>
      </c>
      <c r="J34" s="128">
        <f>ROUND(((SUM(BF80:BF103))*I34),  2)</f>
        <v>0</v>
      </c>
      <c r="L34" s="37"/>
    </row>
    <row r="35" hidden="1" s="1" customFormat="1" ht="14.4" customHeight="1">
      <c r="B35" s="37"/>
      <c r="E35" s="31" t="s">
        <v>45</v>
      </c>
      <c r="F35" s="128">
        <f>ROUND((SUM(BG80:BG103)),  2)</f>
        <v>0</v>
      </c>
      <c r="I35" s="129">
        <v>0.20999999999999999</v>
      </c>
      <c r="J35" s="128">
        <f>0</f>
        <v>0</v>
      </c>
      <c r="L35" s="37"/>
    </row>
    <row r="36" hidden="1" s="1" customFormat="1" ht="14.4" customHeight="1">
      <c r="B36" s="37"/>
      <c r="E36" s="31" t="s">
        <v>46</v>
      </c>
      <c r="F36" s="128">
        <f>ROUND((SUM(BH80:BH103)),  2)</f>
        <v>0</v>
      </c>
      <c r="I36" s="129">
        <v>0.14999999999999999</v>
      </c>
      <c r="J36" s="128">
        <f>0</f>
        <v>0</v>
      </c>
      <c r="L36" s="37"/>
    </row>
    <row r="37" hidden="1" s="1" customFormat="1" ht="14.4" customHeight="1">
      <c r="B37" s="37"/>
      <c r="E37" s="31" t="s">
        <v>47</v>
      </c>
      <c r="F37" s="128">
        <f>ROUND((SUM(BI80:BI103)),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08 - VRN</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J80</f>
        <v>0</v>
      </c>
      <c r="L59" s="37"/>
      <c r="AU59" s="19" t="s">
        <v>133</v>
      </c>
    </row>
    <row r="60" s="8" customFormat="1" ht="24.96" customHeight="1">
      <c r="B60" s="143"/>
      <c r="D60" s="144" t="s">
        <v>3088</v>
      </c>
      <c r="E60" s="145"/>
      <c r="F60" s="145"/>
      <c r="G60" s="145"/>
      <c r="H60" s="145"/>
      <c r="I60" s="146"/>
      <c r="J60" s="147">
        <f>J81</f>
        <v>0</v>
      </c>
      <c r="L60" s="143"/>
    </row>
    <row r="61" s="1" customFormat="1" ht="21.84" customHeight="1">
      <c r="B61" s="37"/>
      <c r="I61" s="121"/>
      <c r="L61" s="37"/>
    </row>
    <row r="62" s="1" customFormat="1" ht="6.96" customHeight="1">
      <c r="B62" s="52"/>
      <c r="C62" s="53"/>
      <c r="D62" s="53"/>
      <c r="E62" s="53"/>
      <c r="F62" s="53"/>
      <c r="G62" s="53"/>
      <c r="H62" s="53"/>
      <c r="I62" s="137"/>
      <c r="J62" s="53"/>
      <c r="K62" s="53"/>
      <c r="L62" s="37"/>
    </row>
    <row r="66" s="1" customFormat="1" ht="6.96" customHeight="1">
      <c r="B66" s="54"/>
      <c r="C66" s="55"/>
      <c r="D66" s="55"/>
      <c r="E66" s="55"/>
      <c r="F66" s="55"/>
      <c r="G66" s="55"/>
      <c r="H66" s="55"/>
      <c r="I66" s="138"/>
      <c r="J66" s="55"/>
      <c r="K66" s="55"/>
      <c r="L66" s="37"/>
    </row>
    <row r="67" s="1" customFormat="1" ht="24.96" customHeight="1">
      <c r="B67" s="37"/>
      <c r="C67" s="23" t="s">
        <v>139</v>
      </c>
      <c r="I67" s="121"/>
      <c r="L67" s="37"/>
    </row>
    <row r="68" s="1" customFormat="1" ht="6.96" customHeight="1">
      <c r="B68" s="37"/>
      <c r="I68" s="121"/>
      <c r="L68" s="37"/>
    </row>
    <row r="69" s="1" customFormat="1" ht="12" customHeight="1">
      <c r="B69" s="37"/>
      <c r="C69" s="31" t="s">
        <v>17</v>
      </c>
      <c r="I69" s="121"/>
      <c r="L69" s="37"/>
    </row>
    <row r="70" s="1" customFormat="1" ht="16.5" customHeight="1">
      <c r="B70" s="37"/>
      <c r="E70" s="120" t="str">
        <f>E7</f>
        <v>Semčice, dostavba kanalizace 2.etapa a intenzifikace ČOV</v>
      </c>
      <c r="F70" s="31"/>
      <c r="G70" s="31"/>
      <c r="H70" s="31"/>
      <c r="I70" s="121"/>
      <c r="L70" s="37"/>
    </row>
    <row r="71" s="1" customFormat="1" ht="12" customHeight="1">
      <c r="B71" s="37"/>
      <c r="C71" s="31" t="s">
        <v>128</v>
      </c>
      <c r="I71" s="121"/>
      <c r="L71" s="37"/>
    </row>
    <row r="72" s="1" customFormat="1" ht="16.5" customHeight="1">
      <c r="B72" s="37"/>
      <c r="E72" s="58" t="str">
        <f>E9</f>
        <v>08 - VRN</v>
      </c>
      <c r="F72" s="1"/>
      <c r="G72" s="1"/>
      <c r="H72" s="1"/>
      <c r="I72" s="121"/>
      <c r="L72" s="37"/>
    </row>
    <row r="73" s="1" customFormat="1" ht="6.96" customHeight="1">
      <c r="B73" s="37"/>
      <c r="I73" s="121"/>
      <c r="L73" s="37"/>
    </row>
    <row r="74" s="1" customFormat="1" ht="12" customHeight="1">
      <c r="B74" s="37"/>
      <c r="C74" s="31" t="s">
        <v>21</v>
      </c>
      <c r="F74" s="19" t="str">
        <f>F12</f>
        <v>Obec Semčice</v>
      </c>
      <c r="I74" s="122" t="s">
        <v>23</v>
      </c>
      <c r="J74" s="60" t="str">
        <f>IF(J12="","",J12)</f>
        <v>1.2.2019</v>
      </c>
      <c r="L74" s="37"/>
    </row>
    <row r="75" s="1" customFormat="1" ht="6.96" customHeight="1">
      <c r="B75" s="37"/>
      <c r="I75" s="121"/>
      <c r="L75" s="37"/>
    </row>
    <row r="76" s="1" customFormat="1" ht="24.9" customHeight="1">
      <c r="B76" s="37"/>
      <c r="C76" s="31" t="s">
        <v>25</v>
      </c>
      <c r="F76" s="19" t="str">
        <f>E15</f>
        <v>VaK Mladá Boleslav, a.s.</v>
      </c>
      <c r="I76" s="122" t="s">
        <v>31</v>
      </c>
      <c r="J76" s="35" t="str">
        <f>E21</f>
        <v>Vodohospodářské inženýrské služby, a.s.</v>
      </c>
      <c r="L76" s="37"/>
    </row>
    <row r="77" s="1" customFormat="1" ht="13.65" customHeight="1">
      <c r="B77" s="37"/>
      <c r="C77" s="31" t="s">
        <v>29</v>
      </c>
      <c r="F77" s="19" t="str">
        <f>IF(E18="","",E18)</f>
        <v>Vyplň údaj</v>
      </c>
      <c r="I77" s="122" t="s">
        <v>34</v>
      </c>
      <c r="J77" s="35" t="str">
        <f>E24</f>
        <v>Ing.Josef Němeček</v>
      </c>
      <c r="L77" s="37"/>
    </row>
    <row r="78" s="1" customFormat="1" ht="10.32" customHeight="1">
      <c r="B78" s="37"/>
      <c r="I78" s="121"/>
      <c r="L78" s="37"/>
    </row>
    <row r="79" s="10" customFormat="1" ht="29.28" customHeight="1">
      <c r="B79" s="153"/>
      <c r="C79" s="154" t="s">
        <v>140</v>
      </c>
      <c r="D79" s="155" t="s">
        <v>57</v>
      </c>
      <c r="E79" s="155" t="s">
        <v>53</v>
      </c>
      <c r="F79" s="155" t="s">
        <v>54</v>
      </c>
      <c r="G79" s="155" t="s">
        <v>141</v>
      </c>
      <c r="H79" s="155" t="s">
        <v>142</v>
      </c>
      <c r="I79" s="156" t="s">
        <v>143</v>
      </c>
      <c r="J79" s="155" t="s">
        <v>132</v>
      </c>
      <c r="K79" s="157" t="s">
        <v>144</v>
      </c>
      <c r="L79" s="153"/>
      <c r="M79" s="75" t="s">
        <v>3</v>
      </c>
      <c r="N79" s="76" t="s">
        <v>42</v>
      </c>
      <c r="O79" s="76" t="s">
        <v>145</v>
      </c>
      <c r="P79" s="76" t="s">
        <v>146</v>
      </c>
      <c r="Q79" s="76" t="s">
        <v>147</v>
      </c>
      <c r="R79" s="76" t="s">
        <v>148</v>
      </c>
      <c r="S79" s="76" t="s">
        <v>149</v>
      </c>
      <c r="T79" s="77" t="s">
        <v>150</v>
      </c>
    </row>
    <row r="80" s="1" customFormat="1" ht="22.8" customHeight="1">
      <c r="B80" s="37"/>
      <c r="C80" s="80" t="s">
        <v>151</v>
      </c>
      <c r="I80" s="121"/>
      <c r="J80" s="158">
        <f>BK80</f>
        <v>0</v>
      </c>
      <c r="L80" s="37"/>
      <c r="M80" s="78"/>
      <c r="N80" s="63"/>
      <c r="O80" s="63"/>
      <c r="P80" s="159">
        <f>P81</f>
        <v>0</v>
      </c>
      <c r="Q80" s="63"/>
      <c r="R80" s="159">
        <f>R81</f>
        <v>0</v>
      </c>
      <c r="S80" s="63"/>
      <c r="T80" s="160">
        <f>T81</f>
        <v>0</v>
      </c>
      <c r="AT80" s="19" t="s">
        <v>71</v>
      </c>
      <c r="AU80" s="19" t="s">
        <v>133</v>
      </c>
      <c r="BK80" s="161">
        <f>BK81</f>
        <v>0</v>
      </c>
    </row>
    <row r="81" s="11" customFormat="1" ht="25.92" customHeight="1">
      <c r="B81" s="162"/>
      <c r="D81" s="163" t="s">
        <v>71</v>
      </c>
      <c r="E81" s="164" t="s">
        <v>3089</v>
      </c>
      <c r="F81" s="164" t="s">
        <v>3090</v>
      </c>
      <c r="I81" s="165"/>
      <c r="J81" s="166">
        <f>BK81</f>
        <v>0</v>
      </c>
      <c r="L81" s="162"/>
      <c r="M81" s="167"/>
      <c r="N81" s="168"/>
      <c r="O81" s="168"/>
      <c r="P81" s="169">
        <f>SUM(P82:P103)</f>
        <v>0</v>
      </c>
      <c r="Q81" s="168"/>
      <c r="R81" s="169">
        <f>SUM(R82:R103)</f>
        <v>0</v>
      </c>
      <c r="S81" s="168"/>
      <c r="T81" s="170">
        <f>SUM(T82:T103)</f>
        <v>0</v>
      </c>
      <c r="AR81" s="163" t="s">
        <v>188</v>
      </c>
      <c r="AT81" s="171" t="s">
        <v>71</v>
      </c>
      <c r="AU81" s="171" t="s">
        <v>72</v>
      </c>
      <c r="AY81" s="163" t="s">
        <v>154</v>
      </c>
      <c r="BK81" s="172">
        <f>SUM(BK82:BK103)</f>
        <v>0</v>
      </c>
    </row>
    <row r="82" s="1" customFormat="1" ht="16.5" customHeight="1">
      <c r="B82" s="175"/>
      <c r="C82" s="176" t="s">
        <v>80</v>
      </c>
      <c r="D82" s="176" t="s">
        <v>156</v>
      </c>
      <c r="E82" s="177" t="s">
        <v>3091</v>
      </c>
      <c r="F82" s="178" t="s">
        <v>3092</v>
      </c>
      <c r="G82" s="179" t="s">
        <v>1681</v>
      </c>
      <c r="H82" s="180">
        <v>1</v>
      </c>
      <c r="I82" s="181"/>
      <c r="J82" s="182">
        <f>ROUND(I82*H82,2)</f>
        <v>0</v>
      </c>
      <c r="K82" s="178" t="s">
        <v>3</v>
      </c>
      <c r="L82" s="37"/>
      <c r="M82" s="183" t="s">
        <v>3</v>
      </c>
      <c r="N82" s="184" t="s">
        <v>43</v>
      </c>
      <c r="O82" s="67"/>
      <c r="P82" s="185">
        <f>O82*H82</f>
        <v>0</v>
      </c>
      <c r="Q82" s="185">
        <v>0</v>
      </c>
      <c r="R82" s="185">
        <f>Q82*H82</f>
        <v>0</v>
      </c>
      <c r="S82" s="185">
        <v>0</v>
      </c>
      <c r="T82" s="186">
        <f>S82*H82</f>
        <v>0</v>
      </c>
      <c r="AR82" s="19" t="s">
        <v>161</v>
      </c>
      <c r="AT82" s="19" t="s">
        <v>156</v>
      </c>
      <c r="AU82" s="19" t="s">
        <v>80</v>
      </c>
      <c r="AY82" s="19" t="s">
        <v>154</v>
      </c>
      <c r="BE82" s="187">
        <f>IF(N82="základní",J82,0)</f>
        <v>0</v>
      </c>
      <c r="BF82" s="187">
        <f>IF(N82="snížená",J82,0)</f>
        <v>0</v>
      </c>
      <c r="BG82" s="187">
        <f>IF(N82="zákl. přenesená",J82,0)</f>
        <v>0</v>
      </c>
      <c r="BH82" s="187">
        <f>IF(N82="sníž. přenesená",J82,0)</f>
        <v>0</v>
      </c>
      <c r="BI82" s="187">
        <f>IF(N82="nulová",J82,0)</f>
        <v>0</v>
      </c>
      <c r="BJ82" s="19" t="s">
        <v>80</v>
      </c>
      <c r="BK82" s="187">
        <f>ROUND(I82*H82,2)</f>
        <v>0</v>
      </c>
      <c r="BL82" s="19" t="s">
        <v>161</v>
      </c>
      <c r="BM82" s="19" t="s">
        <v>3093</v>
      </c>
    </row>
    <row r="83" s="1" customFormat="1" ht="16.5" customHeight="1">
      <c r="B83" s="175"/>
      <c r="C83" s="176" t="s">
        <v>82</v>
      </c>
      <c r="D83" s="176" t="s">
        <v>156</v>
      </c>
      <c r="E83" s="177" t="s">
        <v>3094</v>
      </c>
      <c r="F83" s="178" t="s">
        <v>3095</v>
      </c>
      <c r="G83" s="179" t="s">
        <v>1681</v>
      </c>
      <c r="H83" s="180">
        <v>1</v>
      </c>
      <c r="I83" s="181"/>
      <c r="J83" s="182">
        <f>ROUND(I83*H83,2)</f>
        <v>0</v>
      </c>
      <c r="K83" s="178" t="s">
        <v>3</v>
      </c>
      <c r="L83" s="37"/>
      <c r="M83" s="183" t="s">
        <v>3</v>
      </c>
      <c r="N83" s="184" t="s">
        <v>43</v>
      </c>
      <c r="O83" s="67"/>
      <c r="P83" s="185">
        <f>O83*H83</f>
        <v>0</v>
      </c>
      <c r="Q83" s="185">
        <v>0</v>
      </c>
      <c r="R83" s="185">
        <f>Q83*H83</f>
        <v>0</v>
      </c>
      <c r="S83" s="185">
        <v>0</v>
      </c>
      <c r="T83" s="186">
        <f>S83*H83</f>
        <v>0</v>
      </c>
      <c r="AR83" s="19" t="s">
        <v>161</v>
      </c>
      <c r="AT83" s="19" t="s">
        <v>156</v>
      </c>
      <c r="AU83" s="19" t="s">
        <v>80</v>
      </c>
      <c r="AY83" s="19" t="s">
        <v>154</v>
      </c>
      <c r="BE83" s="187">
        <f>IF(N83="základní",J83,0)</f>
        <v>0</v>
      </c>
      <c r="BF83" s="187">
        <f>IF(N83="snížená",J83,0)</f>
        <v>0</v>
      </c>
      <c r="BG83" s="187">
        <f>IF(N83="zákl. přenesená",J83,0)</f>
        <v>0</v>
      </c>
      <c r="BH83" s="187">
        <f>IF(N83="sníž. přenesená",J83,0)</f>
        <v>0</v>
      </c>
      <c r="BI83" s="187">
        <f>IF(N83="nulová",J83,0)</f>
        <v>0</v>
      </c>
      <c r="BJ83" s="19" t="s">
        <v>80</v>
      </c>
      <c r="BK83" s="187">
        <f>ROUND(I83*H83,2)</f>
        <v>0</v>
      </c>
      <c r="BL83" s="19" t="s">
        <v>161</v>
      </c>
      <c r="BM83" s="19" t="s">
        <v>3096</v>
      </c>
    </row>
    <row r="84" s="1" customFormat="1" ht="16.5" customHeight="1">
      <c r="B84" s="175"/>
      <c r="C84" s="176" t="s">
        <v>172</v>
      </c>
      <c r="D84" s="176" t="s">
        <v>156</v>
      </c>
      <c r="E84" s="177" t="s">
        <v>3097</v>
      </c>
      <c r="F84" s="178" t="s">
        <v>3098</v>
      </c>
      <c r="G84" s="179" t="s">
        <v>1681</v>
      </c>
      <c r="H84" s="180">
        <v>1</v>
      </c>
      <c r="I84" s="181"/>
      <c r="J84" s="182">
        <f>ROUND(I84*H84,2)</f>
        <v>0</v>
      </c>
      <c r="K84" s="178" t="s">
        <v>3</v>
      </c>
      <c r="L84" s="37"/>
      <c r="M84" s="183" t="s">
        <v>3</v>
      </c>
      <c r="N84" s="184" t="s">
        <v>43</v>
      </c>
      <c r="O84" s="67"/>
      <c r="P84" s="185">
        <f>O84*H84</f>
        <v>0</v>
      </c>
      <c r="Q84" s="185">
        <v>0</v>
      </c>
      <c r="R84" s="185">
        <f>Q84*H84</f>
        <v>0</v>
      </c>
      <c r="S84" s="185">
        <v>0</v>
      </c>
      <c r="T84" s="186">
        <f>S84*H84</f>
        <v>0</v>
      </c>
      <c r="AR84" s="19" t="s">
        <v>161</v>
      </c>
      <c r="AT84" s="19" t="s">
        <v>156</v>
      </c>
      <c r="AU84" s="19" t="s">
        <v>80</v>
      </c>
      <c r="AY84" s="19" t="s">
        <v>154</v>
      </c>
      <c r="BE84" s="187">
        <f>IF(N84="základní",J84,0)</f>
        <v>0</v>
      </c>
      <c r="BF84" s="187">
        <f>IF(N84="snížená",J84,0)</f>
        <v>0</v>
      </c>
      <c r="BG84" s="187">
        <f>IF(N84="zákl. přenesená",J84,0)</f>
        <v>0</v>
      </c>
      <c r="BH84" s="187">
        <f>IF(N84="sníž. přenesená",J84,0)</f>
        <v>0</v>
      </c>
      <c r="BI84" s="187">
        <f>IF(N84="nulová",J84,0)</f>
        <v>0</v>
      </c>
      <c r="BJ84" s="19" t="s">
        <v>80</v>
      </c>
      <c r="BK84" s="187">
        <f>ROUND(I84*H84,2)</f>
        <v>0</v>
      </c>
      <c r="BL84" s="19" t="s">
        <v>161</v>
      </c>
      <c r="BM84" s="19" t="s">
        <v>3099</v>
      </c>
    </row>
    <row r="85" s="1" customFormat="1" ht="16.5" customHeight="1">
      <c r="B85" s="175"/>
      <c r="C85" s="176" t="s">
        <v>161</v>
      </c>
      <c r="D85" s="176" t="s">
        <v>156</v>
      </c>
      <c r="E85" s="177" t="s">
        <v>3100</v>
      </c>
      <c r="F85" s="178" t="s">
        <v>3101</v>
      </c>
      <c r="G85" s="179" t="s">
        <v>1681</v>
      </c>
      <c r="H85" s="180">
        <v>1</v>
      </c>
      <c r="I85" s="181"/>
      <c r="J85" s="182">
        <f>ROUND(I85*H85,2)</f>
        <v>0</v>
      </c>
      <c r="K85" s="178" t="s">
        <v>3</v>
      </c>
      <c r="L85" s="37"/>
      <c r="M85" s="183" t="s">
        <v>3</v>
      </c>
      <c r="N85" s="184" t="s">
        <v>43</v>
      </c>
      <c r="O85" s="67"/>
      <c r="P85" s="185">
        <f>O85*H85</f>
        <v>0</v>
      </c>
      <c r="Q85" s="185">
        <v>0</v>
      </c>
      <c r="R85" s="185">
        <f>Q85*H85</f>
        <v>0</v>
      </c>
      <c r="S85" s="185">
        <v>0</v>
      </c>
      <c r="T85" s="186">
        <f>S85*H85</f>
        <v>0</v>
      </c>
      <c r="AR85" s="19" t="s">
        <v>161</v>
      </c>
      <c r="AT85" s="19" t="s">
        <v>156</v>
      </c>
      <c r="AU85" s="19" t="s">
        <v>80</v>
      </c>
      <c r="AY85" s="19" t="s">
        <v>154</v>
      </c>
      <c r="BE85" s="187">
        <f>IF(N85="základní",J85,0)</f>
        <v>0</v>
      </c>
      <c r="BF85" s="187">
        <f>IF(N85="snížená",J85,0)</f>
        <v>0</v>
      </c>
      <c r="BG85" s="187">
        <f>IF(N85="zákl. přenesená",J85,0)</f>
        <v>0</v>
      </c>
      <c r="BH85" s="187">
        <f>IF(N85="sníž. přenesená",J85,0)</f>
        <v>0</v>
      </c>
      <c r="BI85" s="187">
        <f>IF(N85="nulová",J85,0)</f>
        <v>0</v>
      </c>
      <c r="BJ85" s="19" t="s">
        <v>80</v>
      </c>
      <c r="BK85" s="187">
        <f>ROUND(I85*H85,2)</f>
        <v>0</v>
      </c>
      <c r="BL85" s="19" t="s">
        <v>161</v>
      </c>
      <c r="BM85" s="19" t="s">
        <v>3102</v>
      </c>
    </row>
    <row r="86" s="1" customFormat="1" ht="16.5" customHeight="1">
      <c r="B86" s="175"/>
      <c r="C86" s="176" t="s">
        <v>188</v>
      </c>
      <c r="D86" s="176" t="s">
        <v>156</v>
      </c>
      <c r="E86" s="177" t="s">
        <v>3103</v>
      </c>
      <c r="F86" s="178" t="s">
        <v>3104</v>
      </c>
      <c r="G86" s="179" t="s">
        <v>1681</v>
      </c>
      <c r="H86" s="180">
        <v>1</v>
      </c>
      <c r="I86" s="181"/>
      <c r="J86" s="182">
        <f>ROUND(I86*H86,2)</f>
        <v>0</v>
      </c>
      <c r="K86" s="178" t="s">
        <v>3</v>
      </c>
      <c r="L86" s="37"/>
      <c r="M86" s="183" t="s">
        <v>3</v>
      </c>
      <c r="N86" s="184" t="s">
        <v>43</v>
      </c>
      <c r="O86" s="67"/>
      <c r="P86" s="185">
        <f>O86*H86</f>
        <v>0</v>
      </c>
      <c r="Q86" s="185">
        <v>0</v>
      </c>
      <c r="R86" s="185">
        <f>Q86*H86</f>
        <v>0</v>
      </c>
      <c r="S86" s="185">
        <v>0</v>
      </c>
      <c r="T86" s="186">
        <f>S86*H86</f>
        <v>0</v>
      </c>
      <c r="AR86" s="19" t="s">
        <v>161</v>
      </c>
      <c r="AT86" s="19" t="s">
        <v>156</v>
      </c>
      <c r="AU86" s="19" t="s">
        <v>80</v>
      </c>
      <c r="AY86" s="19" t="s">
        <v>154</v>
      </c>
      <c r="BE86" s="187">
        <f>IF(N86="základní",J86,0)</f>
        <v>0</v>
      </c>
      <c r="BF86" s="187">
        <f>IF(N86="snížená",J86,0)</f>
        <v>0</v>
      </c>
      <c r="BG86" s="187">
        <f>IF(N86="zákl. přenesená",J86,0)</f>
        <v>0</v>
      </c>
      <c r="BH86" s="187">
        <f>IF(N86="sníž. přenesená",J86,0)</f>
        <v>0</v>
      </c>
      <c r="BI86" s="187">
        <f>IF(N86="nulová",J86,0)</f>
        <v>0</v>
      </c>
      <c r="BJ86" s="19" t="s">
        <v>80</v>
      </c>
      <c r="BK86" s="187">
        <f>ROUND(I86*H86,2)</f>
        <v>0</v>
      </c>
      <c r="BL86" s="19" t="s">
        <v>161</v>
      </c>
      <c r="BM86" s="19" t="s">
        <v>3105</v>
      </c>
    </row>
    <row r="87" s="1" customFormat="1" ht="16.5" customHeight="1">
      <c r="B87" s="175"/>
      <c r="C87" s="176" t="s">
        <v>193</v>
      </c>
      <c r="D87" s="176" t="s">
        <v>156</v>
      </c>
      <c r="E87" s="177" t="s">
        <v>3106</v>
      </c>
      <c r="F87" s="178" t="s">
        <v>3107</v>
      </c>
      <c r="G87" s="179" t="s">
        <v>1681</v>
      </c>
      <c r="H87" s="180">
        <v>1</v>
      </c>
      <c r="I87" s="181"/>
      <c r="J87" s="182">
        <f>ROUND(I87*H87,2)</f>
        <v>0</v>
      </c>
      <c r="K87" s="178" t="s">
        <v>3</v>
      </c>
      <c r="L87" s="37"/>
      <c r="M87" s="183" t="s">
        <v>3</v>
      </c>
      <c r="N87" s="184" t="s">
        <v>43</v>
      </c>
      <c r="O87" s="67"/>
      <c r="P87" s="185">
        <f>O87*H87</f>
        <v>0</v>
      </c>
      <c r="Q87" s="185">
        <v>0</v>
      </c>
      <c r="R87" s="185">
        <f>Q87*H87</f>
        <v>0</v>
      </c>
      <c r="S87" s="185">
        <v>0</v>
      </c>
      <c r="T87" s="186">
        <f>S87*H87</f>
        <v>0</v>
      </c>
      <c r="AR87" s="19" t="s">
        <v>161</v>
      </c>
      <c r="AT87" s="19" t="s">
        <v>156</v>
      </c>
      <c r="AU87" s="19" t="s">
        <v>80</v>
      </c>
      <c r="AY87" s="19" t="s">
        <v>154</v>
      </c>
      <c r="BE87" s="187">
        <f>IF(N87="základní",J87,0)</f>
        <v>0</v>
      </c>
      <c r="BF87" s="187">
        <f>IF(N87="snížená",J87,0)</f>
        <v>0</v>
      </c>
      <c r="BG87" s="187">
        <f>IF(N87="zákl. přenesená",J87,0)</f>
        <v>0</v>
      </c>
      <c r="BH87" s="187">
        <f>IF(N87="sníž. přenesená",J87,0)</f>
        <v>0</v>
      </c>
      <c r="BI87" s="187">
        <f>IF(N87="nulová",J87,0)</f>
        <v>0</v>
      </c>
      <c r="BJ87" s="19" t="s">
        <v>80</v>
      </c>
      <c r="BK87" s="187">
        <f>ROUND(I87*H87,2)</f>
        <v>0</v>
      </c>
      <c r="BL87" s="19" t="s">
        <v>161</v>
      </c>
      <c r="BM87" s="19" t="s">
        <v>3108</v>
      </c>
    </row>
    <row r="88" s="1" customFormat="1" ht="16.5" customHeight="1">
      <c r="B88" s="175"/>
      <c r="C88" s="176" t="s">
        <v>198</v>
      </c>
      <c r="D88" s="176" t="s">
        <v>156</v>
      </c>
      <c r="E88" s="177" t="s">
        <v>3109</v>
      </c>
      <c r="F88" s="178" t="s">
        <v>3110</v>
      </c>
      <c r="G88" s="179" t="s">
        <v>1681</v>
      </c>
      <c r="H88" s="180">
        <v>1</v>
      </c>
      <c r="I88" s="181"/>
      <c r="J88" s="182">
        <f>ROUND(I88*H88,2)</f>
        <v>0</v>
      </c>
      <c r="K88" s="178" t="s">
        <v>3</v>
      </c>
      <c r="L88" s="37"/>
      <c r="M88" s="183" t="s">
        <v>3</v>
      </c>
      <c r="N88" s="184" t="s">
        <v>43</v>
      </c>
      <c r="O88" s="67"/>
      <c r="P88" s="185">
        <f>O88*H88</f>
        <v>0</v>
      </c>
      <c r="Q88" s="185">
        <v>0</v>
      </c>
      <c r="R88" s="185">
        <f>Q88*H88</f>
        <v>0</v>
      </c>
      <c r="S88" s="185">
        <v>0</v>
      </c>
      <c r="T88" s="186">
        <f>S88*H88</f>
        <v>0</v>
      </c>
      <c r="AR88" s="19" t="s">
        <v>161</v>
      </c>
      <c r="AT88" s="19" t="s">
        <v>156</v>
      </c>
      <c r="AU88" s="19" t="s">
        <v>80</v>
      </c>
      <c r="AY88" s="19" t="s">
        <v>154</v>
      </c>
      <c r="BE88" s="187">
        <f>IF(N88="základní",J88,0)</f>
        <v>0</v>
      </c>
      <c r="BF88" s="187">
        <f>IF(N88="snížená",J88,0)</f>
        <v>0</v>
      </c>
      <c r="BG88" s="187">
        <f>IF(N88="zákl. přenesená",J88,0)</f>
        <v>0</v>
      </c>
      <c r="BH88" s="187">
        <f>IF(N88="sníž. přenesená",J88,0)</f>
        <v>0</v>
      </c>
      <c r="BI88" s="187">
        <f>IF(N88="nulová",J88,0)</f>
        <v>0</v>
      </c>
      <c r="BJ88" s="19" t="s">
        <v>80</v>
      </c>
      <c r="BK88" s="187">
        <f>ROUND(I88*H88,2)</f>
        <v>0</v>
      </c>
      <c r="BL88" s="19" t="s">
        <v>161</v>
      </c>
      <c r="BM88" s="19" t="s">
        <v>3111</v>
      </c>
    </row>
    <row r="89" s="1" customFormat="1" ht="16.5" customHeight="1">
      <c r="B89" s="175"/>
      <c r="C89" s="176" t="s">
        <v>203</v>
      </c>
      <c r="D89" s="176" t="s">
        <v>156</v>
      </c>
      <c r="E89" s="177" t="s">
        <v>3112</v>
      </c>
      <c r="F89" s="178" t="s">
        <v>3113</v>
      </c>
      <c r="G89" s="179" t="s">
        <v>1681</v>
      </c>
      <c r="H89" s="180">
        <v>1</v>
      </c>
      <c r="I89" s="181"/>
      <c r="J89" s="182">
        <f>ROUND(I89*H89,2)</f>
        <v>0</v>
      </c>
      <c r="K89" s="178" t="s">
        <v>3</v>
      </c>
      <c r="L89" s="37"/>
      <c r="M89" s="183" t="s">
        <v>3</v>
      </c>
      <c r="N89" s="184" t="s">
        <v>43</v>
      </c>
      <c r="O89" s="67"/>
      <c r="P89" s="185">
        <f>O89*H89</f>
        <v>0</v>
      </c>
      <c r="Q89" s="185">
        <v>0</v>
      </c>
      <c r="R89" s="185">
        <f>Q89*H89</f>
        <v>0</v>
      </c>
      <c r="S89" s="185">
        <v>0</v>
      </c>
      <c r="T89" s="186">
        <f>S89*H89</f>
        <v>0</v>
      </c>
      <c r="AR89" s="19" t="s">
        <v>161</v>
      </c>
      <c r="AT89" s="19" t="s">
        <v>156</v>
      </c>
      <c r="AU89" s="19" t="s">
        <v>80</v>
      </c>
      <c r="AY89" s="19" t="s">
        <v>154</v>
      </c>
      <c r="BE89" s="187">
        <f>IF(N89="základní",J89,0)</f>
        <v>0</v>
      </c>
      <c r="BF89" s="187">
        <f>IF(N89="snížená",J89,0)</f>
        <v>0</v>
      </c>
      <c r="BG89" s="187">
        <f>IF(N89="zákl. přenesená",J89,0)</f>
        <v>0</v>
      </c>
      <c r="BH89" s="187">
        <f>IF(N89="sníž. přenesená",J89,0)</f>
        <v>0</v>
      </c>
      <c r="BI89" s="187">
        <f>IF(N89="nulová",J89,0)</f>
        <v>0</v>
      </c>
      <c r="BJ89" s="19" t="s">
        <v>80</v>
      </c>
      <c r="BK89" s="187">
        <f>ROUND(I89*H89,2)</f>
        <v>0</v>
      </c>
      <c r="BL89" s="19" t="s">
        <v>161</v>
      </c>
      <c r="BM89" s="19" t="s">
        <v>3114</v>
      </c>
    </row>
    <row r="90" s="1" customFormat="1" ht="16.5" customHeight="1">
      <c r="B90" s="175"/>
      <c r="C90" s="176" t="s">
        <v>213</v>
      </c>
      <c r="D90" s="176" t="s">
        <v>156</v>
      </c>
      <c r="E90" s="177" t="s">
        <v>3115</v>
      </c>
      <c r="F90" s="178" t="s">
        <v>3116</v>
      </c>
      <c r="G90" s="179" t="s">
        <v>1681</v>
      </c>
      <c r="H90" s="180">
        <v>1</v>
      </c>
      <c r="I90" s="181"/>
      <c r="J90" s="182">
        <f>ROUND(I90*H90,2)</f>
        <v>0</v>
      </c>
      <c r="K90" s="178" t="s">
        <v>3</v>
      </c>
      <c r="L90" s="37"/>
      <c r="M90" s="183" t="s">
        <v>3</v>
      </c>
      <c r="N90" s="184" t="s">
        <v>43</v>
      </c>
      <c r="O90" s="67"/>
      <c r="P90" s="185">
        <f>O90*H90</f>
        <v>0</v>
      </c>
      <c r="Q90" s="185">
        <v>0</v>
      </c>
      <c r="R90" s="185">
        <f>Q90*H90</f>
        <v>0</v>
      </c>
      <c r="S90" s="185">
        <v>0</v>
      </c>
      <c r="T90" s="186">
        <f>S90*H90</f>
        <v>0</v>
      </c>
      <c r="AR90" s="19" t="s">
        <v>161</v>
      </c>
      <c r="AT90" s="19" t="s">
        <v>156</v>
      </c>
      <c r="AU90" s="19" t="s">
        <v>80</v>
      </c>
      <c r="AY90" s="19" t="s">
        <v>154</v>
      </c>
      <c r="BE90" s="187">
        <f>IF(N90="základní",J90,0)</f>
        <v>0</v>
      </c>
      <c r="BF90" s="187">
        <f>IF(N90="snížená",J90,0)</f>
        <v>0</v>
      </c>
      <c r="BG90" s="187">
        <f>IF(N90="zákl. přenesená",J90,0)</f>
        <v>0</v>
      </c>
      <c r="BH90" s="187">
        <f>IF(N90="sníž. přenesená",J90,0)</f>
        <v>0</v>
      </c>
      <c r="BI90" s="187">
        <f>IF(N90="nulová",J90,0)</f>
        <v>0</v>
      </c>
      <c r="BJ90" s="19" t="s">
        <v>80</v>
      </c>
      <c r="BK90" s="187">
        <f>ROUND(I90*H90,2)</f>
        <v>0</v>
      </c>
      <c r="BL90" s="19" t="s">
        <v>161</v>
      </c>
      <c r="BM90" s="19" t="s">
        <v>3117</v>
      </c>
    </row>
    <row r="91" s="1" customFormat="1" ht="16.5" customHeight="1">
      <c r="B91" s="175"/>
      <c r="C91" s="176" t="s">
        <v>218</v>
      </c>
      <c r="D91" s="176" t="s">
        <v>156</v>
      </c>
      <c r="E91" s="177" t="s">
        <v>3118</v>
      </c>
      <c r="F91" s="178" t="s">
        <v>3119</v>
      </c>
      <c r="G91" s="179" t="s">
        <v>1681</v>
      </c>
      <c r="H91" s="180">
        <v>1</v>
      </c>
      <c r="I91" s="181"/>
      <c r="J91" s="182">
        <f>ROUND(I91*H91,2)</f>
        <v>0</v>
      </c>
      <c r="K91" s="178" t="s">
        <v>3</v>
      </c>
      <c r="L91" s="37"/>
      <c r="M91" s="183" t="s">
        <v>3</v>
      </c>
      <c r="N91" s="184" t="s">
        <v>43</v>
      </c>
      <c r="O91" s="67"/>
      <c r="P91" s="185">
        <f>O91*H91</f>
        <v>0</v>
      </c>
      <c r="Q91" s="185">
        <v>0</v>
      </c>
      <c r="R91" s="185">
        <f>Q91*H91</f>
        <v>0</v>
      </c>
      <c r="S91" s="185">
        <v>0</v>
      </c>
      <c r="T91" s="186">
        <f>S91*H91</f>
        <v>0</v>
      </c>
      <c r="AR91" s="19" t="s">
        <v>161</v>
      </c>
      <c r="AT91" s="19" t="s">
        <v>156</v>
      </c>
      <c r="AU91" s="19" t="s">
        <v>80</v>
      </c>
      <c r="AY91" s="19" t="s">
        <v>154</v>
      </c>
      <c r="BE91" s="187">
        <f>IF(N91="základní",J91,0)</f>
        <v>0</v>
      </c>
      <c r="BF91" s="187">
        <f>IF(N91="snížená",J91,0)</f>
        <v>0</v>
      </c>
      <c r="BG91" s="187">
        <f>IF(N91="zákl. přenesená",J91,0)</f>
        <v>0</v>
      </c>
      <c r="BH91" s="187">
        <f>IF(N91="sníž. přenesená",J91,0)</f>
        <v>0</v>
      </c>
      <c r="BI91" s="187">
        <f>IF(N91="nulová",J91,0)</f>
        <v>0</v>
      </c>
      <c r="BJ91" s="19" t="s">
        <v>80</v>
      </c>
      <c r="BK91" s="187">
        <f>ROUND(I91*H91,2)</f>
        <v>0</v>
      </c>
      <c r="BL91" s="19" t="s">
        <v>161</v>
      </c>
      <c r="BM91" s="19" t="s">
        <v>3120</v>
      </c>
    </row>
    <row r="92" s="1" customFormat="1" ht="16.5" customHeight="1">
      <c r="B92" s="175"/>
      <c r="C92" s="176" t="s">
        <v>222</v>
      </c>
      <c r="D92" s="176" t="s">
        <v>156</v>
      </c>
      <c r="E92" s="177" t="s">
        <v>3121</v>
      </c>
      <c r="F92" s="178" t="s">
        <v>3122</v>
      </c>
      <c r="G92" s="179" t="s">
        <v>1681</v>
      </c>
      <c r="H92" s="180">
        <v>1</v>
      </c>
      <c r="I92" s="181"/>
      <c r="J92" s="182">
        <f>ROUND(I92*H92,2)</f>
        <v>0</v>
      </c>
      <c r="K92" s="178" t="s">
        <v>3</v>
      </c>
      <c r="L92" s="37"/>
      <c r="M92" s="183" t="s">
        <v>3</v>
      </c>
      <c r="N92" s="184" t="s">
        <v>43</v>
      </c>
      <c r="O92" s="67"/>
      <c r="P92" s="185">
        <f>O92*H92</f>
        <v>0</v>
      </c>
      <c r="Q92" s="185">
        <v>0</v>
      </c>
      <c r="R92" s="185">
        <f>Q92*H92</f>
        <v>0</v>
      </c>
      <c r="S92" s="185">
        <v>0</v>
      </c>
      <c r="T92" s="186">
        <f>S92*H92</f>
        <v>0</v>
      </c>
      <c r="AR92" s="19" t="s">
        <v>161</v>
      </c>
      <c r="AT92" s="19" t="s">
        <v>156</v>
      </c>
      <c r="AU92" s="19" t="s">
        <v>80</v>
      </c>
      <c r="AY92" s="19" t="s">
        <v>154</v>
      </c>
      <c r="BE92" s="187">
        <f>IF(N92="základní",J92,0)</f>
        <v>0</v>
      </c>
      <c r="BF92" s="187">
        <f>IF(N92="snížená",J92,0)</f>
        <v>0</v>
      </c>
      <c r="BG92" s="187">
        <f>IF(N92="zákl. přenesená",J92,0)</f>
        <v>0</v>
      </c>
      <c r="BH92" s="187">
        <f>IF(N92="sníž. přenesená",J92,0)</f>
        <v>0</v>
      </c>
      <c r="BI92" s="187">
        <f>IF(N92="nulová",J92,0)</f>
        <v>0</v>
      </c>
      <c r="BJ92" s="19" t="s">
        <v>80</v>
      </c>
      <c r="BK92" s="187">
        <f>ROUND(I92*H92,2)</f>
        <v>0</v>
      </c>
      <c r="BL92" s="19" t="s">
        <v>161</v>
      </c>
      <c r="BM92" s="19" t="s">
        <v>3123</v>
      </c>
    </row>
    <row r="93" s="1" customFormat="1" ht="16.5" customHeight="1">
      <c r="B93" s="175"/>
      <c r="C93" s="176" t="s">
        <v>227</v>
      </c>
      <c r="D93" s="176" t="s">
        <v>156</v>
      </c>
      <c r="E93" s="177" t="s">
        <v>3124</v>
      </c>
      <c r="F93" s="178" t="s">
        <v>3125</v>
      </c>
      <c r="G93" s="179" t="s">
        <v>1681</v>
      </c>
      <c r="H93" s="180">
        <v>1</v>
      </c>
      <c r="I93" s="181"/>
      <c r="J93" s="182">
        <f>ROUND(I93*H93,2)</f>
        <v>0</v>
      </c>
      <c r="K93" s="178" t="s">
        <v>3</v>
      </c>
      <c r="L93" s="37"/>
      <c r="M93" s="183" t="s">
        <v>3</v>
      </c>
      <c r="N93" s="184" t="s">
        <v>43</v>
      </c>
      <c r="O93" s="67"/>
      <c r="P93" s="185">
        <f>O93*H93</f>
        <v>0</v>
      </c>
      <c r="Q93" s="185">
        <v>0</v>
      </c>
      <c r="R93" s="185">
        <f>Q93*H93</f>
        <v>0</v>
      </c>
      <c r="S93" s="185">
        <v>0</v>
      </c>
      <c r="T93" s="186">
        <f>S93*H93</f>
        <v>0</v>
      </c>
      <c r="AR93" s="19" t="s">
        <v>161</v>
      </c>
      <c r="AT93" s="19" t="s">
        <v>156</v>
      </c>
      <c r="AU93" s="19" t="s">
        <v>80</v>
      </c>
      <c r="AY93" s="19" t="s">
        <v>154</v>
      </c>
      <c r="BE93" s="187">
        <f>IF(N93="základní",J93,0)</f>
        <v>0</v>
      </c>
      <c r="BF93" s="187">
        <f>IF(N93="snížená",J93,0)</f>
        <v>0</v>
      </c>
      <c r="BG93" s="187">
        <f>IF(N93="zákl. přenesená",J93,0)</f>
        <v>0</v>
      </c>
      <c r="BH93" s="187">
        <f>IF(N93="sníž. přenesená",J93,0)</f>
        <v>0</v>
      </c>
      <c r="BI93" s="187">
        <f>IF(N93="nulová",J93,0)</f>
        <v>0</v>
      </c>
      <c r="BJ93" s="19" t="s">
        <v>80</v>
      </c>
      <c r="BK93" s="187">
        <f>ROUND(I93*H93,2)</f>
        <v>0</v>
      </c>
      <c r="BL93" s="19" t="s">
        <v>161</v>
      </c>
      <c r="BM93" s="19" t="s">
        <v>3126</v>
      </c>
    </row>
    <row r="94" s="1" customFormat="1" ht="16.5" customHeight="1">
      <c r="B94" s="175"/>
      <c r="C94" s="176" t="s">
        <v>231</v>
      </c>
      <c r="D94" s="176" t="s">
        <v>156</v>
      </c>
      <c r="E94" s="177" t="s">
        <v>3127</v>
      </c>
      <c r="F94" s="178" t="s">
        <v>3128</v>
      </c>
      <c r="G94" s="179" t="s">
        <v>1681</v>
      </c>
      <c r="H94" s="180">
        <v>1</v>
      </c>
      <c r="I94" s="181"/>
      <c r="J94" s="182">
        <f>ROUND(I94*H94,2)</f>
        <v>0</v>
      </c>
      <c r="K94" s="178" t="s">
        <v>3</v>
      </c>
      <c r="L94" s="37"/>
      <c r="M94" s="183" t="s">
        <v>3</v>
      </c>
      <c r="N94" s="184" t="s">
        <v>43</v>
      </c>
      <c r="O94" s="67"/>
      <c r="P94" s="185">
        <f>O94*H94</f>
        <v>0</v>
      </c>
      <c r="Q94" s="185">
        <v>0</v>
      </c>
      <c r="R94" s="185">
        <f>Q94*H94</f>
        <v>0</v>
      </c>
      <c r="S94" s="185">
        <v>0</v>
      </c>
      <c r="T94" s="186">
        <f>S94*H94</f>
        <v>0</v>
      </c>
      <c r="AR94" s="19" t="s">
        <v>161</v>
      </c>
      <c r="AT94" s="19" t="s">
        <v>156</v>
      </c>
      <c r="AU94" s="19" t="s">
        <v>80</v>
      </c>
      <c r="AY94" s="19" t="s">
        <v>154</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161</v>
      </c>
      <c r="BM94" s="19" t="s">
        <v>3129</v>
      </c>
    </row>
    <row r="95" s="1" customFormat="1" ht="16.5" customHeight="1">
      <c r="B95" s="175"/>
      <c r="C95" s="176" t="s">
        <v>238</v>
      </c>
      <c r="D95" s="176" t="s">
        <v>156</v>
      </c>
      <c r="E95" s="177" t="s">
        <v>3130</v>
      </c>
      <c r="F95" s="178" t="s">
        <v>3131</v>
      </c>
      <c r="G95" s="179" t="s">
        <v>1681</v>
      </c>
      <c r="H95" s="180">
        <v>1</v>
      </c>
      <c r="I95" s="181"/>
      <c r="J95" s="182">
        <f>ROUND(I95*H95,2)</f>
        <v>0</v>
      </c>
      <c r="K95" s="178" t="s">
        <v>3</v>
      </c>
      <c r="L95" s="37"/>
      <c r="M95" s="183" t="s">
        <v>3</v>
      </c>
      <c r="N95" s="184" t="s">
        <v>43</v>
      </c>
      <c r="O95" s="67"/>
      <c r="P95" s="185">
        <f>O95*H95</f>
        <v>0</v>
      </c>
      <c r="Q95" s="185">
        <v>0</v>
      </c>
      <c r="R95" s="185">
        <f>Q95*H95</f>
        <v>0</v>
      </c>
      <c r="S95" s="185">
        <v>0</v>
      </c>
      <c r="T95" s="186">
        <f>S95*H95</f>
        <v>0</v>
      </c>
      <c r="AR95" s="19" t="s">
        <v>3132</v>
      </c>
      <c r="AT95" s="19" t="s">
        <v>156</v>
      </c>
      <c r="AU95" s="19" t="s">
        <v>80</v>
      </c>
      <c r="AY95" s="19" t="s">
        <v>154</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3132</v>
      </c>
      <c r="BM95" s="19" t="s">
        <v>3133</v>
      </c>
    </row>
    <row r="96" s="1" customFormat="1" ht="16.5" customHeight="1">
      <c r="B96" s="175"/>
      <c r="C96" s="176" t="s">
        <v>9</v>
      </c>
      <c r="D96" s="176" t="s">
        <v>156</v>
      </c>
      <c r="E96" s="177" t="s">
        <v>3134</v>
      </c>
      <c r="F96" s="178" t="s">
        <v>3135</v>
      </c>
      <c r="G96" s="179" t="s">
        <v>1681</v>
      </c>
      <c r="H96" s="180">
        <v>1</v>
      </c>
      <c r="I96" s="181"/>
      <c r="J96" s="182">
        <f>ROUND(I96*H96,2)</f>
        <v>0</v>
      </c>
      <c r="K96" s="178" t="s">
        <v>3</v>
      </c>
      <c r="L96" s="37"/>
      <c r="M96" s="183" t="s">
        <v>3</v>
      </c>
      <c r="N96" s="184" t="s">
        <v>43</v>
      </c>
      <c r="O96" s="67"/>
      <c r="P96" s="185">
        <f>O96*H96</f>
        <v>0</v>
      </c>
      <c r="Q96" s="185">
        <v>0</v>
      </c>
      <c r="R96" s="185">
        <f>Q96*H96</f>
        <v>0</v>
      </c>
      <c r="S96" s="185">
        <v>0</v>
      </c>
      <c r="T96" s="186">
        <f>S96*H96</f>
        <v>0</v>
      </c>
      <c r="AR96" s="19" t="s">
        <v>161</v>
      </c>
      <c r="AT96" s="19" t="s">
        <v>156</v>
      </c>
      <c r="AU96" s="19" t="s">
        <v>80</v>
      </c>
      <c r="AY96" s="19" t="s">
        <v>154</v>
      </c>
      <c r="BE96" s="187">
        <f>IF(N96="základní",J96,0)</f>
        <v>0</v>
      </c>
      <c r="BF96" s="187">
        <f>IF(N96="snížená",J96,0)</f>
        <v>0</v>
      </c>
      <c r="BG96" s="187">
        <f>IF(N96="zákl. přenesená",J96,0)</f>
        <v>0</v>
      </c>
      <c r="BH96" s="187">
        <f>IF(N96="sníž. přenesená",J96,0)</f>
        <v>0</v>
      </c>
      <c r="BI96" s="187">
        <f>IF(N96="nulová",J96,0)</f>
        <v>0</v>
      </c>
      <c r="BJ96" s="19" t="s">
        <v>80</v>
      </c>
      <c r="BK96" s="187">
        <f>ROUND(I96*H96,2)</f>
        <v>0</v>
      </c>
      <c r="BL96" s="19" t="s">
        <v>161</v>
      </c>
      <c r="BM96" s="19" t="s">
        <v>3136</v>
      </c>
    </row>
    <row r="97" s="1" customFormat="1" ht="16.5" customHeight="1">
      <c r="B97" s="175"/>
      <c r="C97" s="176" t="s">
        <v>250</v>
      </c>
      <c r="D97" s="176" t="s">
        <v>156</v>
      </c>
      <c r="E97" s="177" t="s">
        <v>3137</v>
      </c>
      <c r="F97" s="178" t="s">
        <v>3138</v>
      </c>
      <c r="G97" s="179" t="s">
        <v>1681</v>
      </c>
      <c r="H97" s="180">
        <v>1</v>
      </c>
      <c r="I97" s="181"/>
      <c r="J97" s="182">
        <f>ROUND(I97*H97,2)</f>
        <v>0</v>
      </c>
      <c r="K97" s="178" t="s">
        <v>3</v>
      </c>
      <c r="L97" s="37"/>
      <c r="M97" s="183" t="s">
        <v>3</v>
      </c>
      <c r="N97" s="184" t="s">
        <v>43</v>
      </c>
      <c r="O97" s="67"/>
      <c r="P97" s="185">
        <f>O97*H97</f>
        <v>0</v>
      </c>
      <c r="Q97" s="185">
        <v>0</v>
      </c>
      <c r="R97" s="185">
        <f>Q97*H97</f>
        <v>0</v>
      </c>
      <c r="S97" s="185">
        <v>0</v>
      </c>
      <c r="T97" s="186">
        <f>S97*H97</f>
        <v>0</v>
      </c>
      <c r="AR97" s="19" t="s">
        <v>161</v>
      </c>
      <c r="AT97" s="19" t="s">
        <v>156</v>
      </c>
      <c r="AU97" s="19" t="s">
        <v>80</v>
      </c>
      <c r="AY97" s="19" t="s">
        <v>154</v>
      </c>
      <c r="BE97" s="187">
        <f>IF(N97="základní",J97,0)</f>
        <v>0</v>
      </c>
      <c r="BF97" s="187">
        <f>IF(N97="snížená",J97,0)</f>
        <v>0</v>
      </c>
      <c r="BG97" s="187">
        <f>IF(N97="zákl. přenesená",J97,0)</f>
        <v>0</v>
      </c>
      <c r="BH97" s="187">
        <f>IF(N97="sníž. přenesená",J97,0)</f>
        <v>0</v>
      </c>
      <c r="BI97" s="187">
        <f>IF(N97="nulová",J97,0)</f>
        <v>0</v>
      </c>
      <c r="BJ97" s="19" t="s">
        <v>80</v>
      </c>
      <c r="BK97" s="187">
        <f>ROUND(I97*H97,2)</f>
        <v>0</v>
      </c>
      <c r="BL97" s="19" t="s">
        <v>161</v>
      </c>
      <c r="BM97" s="19" t="s">
        <v>3139</v>
      </c>
    </row>
    <row r="98" s="1" customFormat="1" ht="16.5" customHeight="1">
      <c r="B98" s="175"/>
      <c r="C98" s="176" t="s">
        <v>256</v>
      </c>
      <c r="D98" s="176" t="s">
        <v>156</v>
      </c>
      <c r="E98" s="177" t="s">
        <v>3140</v>
      </c>
      <c r="F98" s="178" t="s">
        <v>3141</v>
      </c>
      <c r="G98" s="179" t="s">
        <v>1681</v>
      </c>
      <c r="H98" s="180">
        <v>1</v>
      </c>
      <c r="I98" s="181"/>
      <c r="J98" s="182">
        <f>ROUND(I98*H98,2)</f>
        <v>0</v>
      </c>
      <c r="K98" s="178" t="s">
        <v>3</v>
      </c>
      <c r="L98" s="37"/>
      <c r="M98" s="183" t="s">
        <v>3</v>
      </c>
      <c r="N98" s="184" t="s">
        <v>43</v>
      </c>
      <c r="O98" s="67"/>
      <c r="P98" s="185">
        <f>O98*H98</f>
        <v>0</v>
      </c>
      <c r="Q98" s="185">
        <v>0</v>
      </c>
      <c r="R98" s="185">
        <f>Q98*H98</f>
        <v>0</v>
      </c>
      <c r="S98" s="185">
        <v>0</v>
      </c>
      <c r="T98" s="186">
        <f>S98*H98</f>
        <v>0</v>
      </c>
      <c r="AR98" s="19" t="s">
        <v>161</v>
      </c>
      <c r="AT98" s="19" t="s">
        <v>156</v>
      </c>
      <c r="AU98" s="19" t="s">
        <v>80</v>
      </c>
      <c r="AY98" s="19" t="s">
        <v>154</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161</v>
      </c>
      <c r="BM98" s="19" t="s">
        <v>3142</v>
      </c>
    </row>
    <row r="99" s="1" customFormat="1" ht="16.5" customHeight="1">
      <c r="B99" s="175"/>
      <c r="C99" s="176" t="s">
        <v>262</v>
      </c>
      <c r="D99" s="176" t="s">
        <v>156</v>
      </c>
      <c r="E99" s="177" t="s">
        <v>3143</v>
      </c>
      <c r="F99" s="178" t="s">
        <v>3144</v>
      </c>
      <c r="G99" s="179" t="s">
        <v>1681</v>
      </c>
      <c r="H99" s="180">
        <v>1</v>
      </c>
      <c r="I99" s="181"/>
      <c r="J99" s="182">
        <f>ROUND(I99*H99,2)</f>
        <v>0</v>
      </c>
      <c r="K99" s="178" t="s">
        <v>3</v>
      </c>
      <c r="L99" s="37"/>
      <c r="M99" s="183" t="s">
        <v>3</v>
      </c>
      <c r="N99" s="184" t="s">
        <v>43</v>
      </c>
      <c r="O99" s="67"/>
      <c r="P99" s="185">
        <f>O99*H99</f>
        <v>0</v>
      </c>
      <c r="Q99" s="185">
        <v>0</v>
      </c>
      <c r="R99" s="185">
        <f>Q99*H99</f>
        <v>0</v>
      </c>
      <c r="S99" s="185">
        <v>0</v>
      </c>
      <c r="T99" s="186">
        <f>S99*H99</f>
        <v>0</v>
      </c>
      <c r="AR99" s="19" t="s">
        <v>161</v>
      </c>
      <c r="AT99" s="19" t="s">
        <v>156</v>
      </c>
      <c r="AU99" s="19" t="s">
        <v>80</v>
      </c>
      <c r="AY99" s="19" t="s">
        <v>154</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161</v>
      </c>
      <c r="BM99" s="19" t="s">
        <v>3145</v>
      </c>
    </row>
    <row r="100" s="1" customFormat="1" ht="16.5" customHeight="1">
      <c r="B100" s="175"/>
      <c r="C100" s="176" t="s">
        <v>269</v>
      </c>
      <c r="D100" s="176" t="s">
        <v>156</v>
      </c>
      <c r="E100" s="177" t="s">
        <v>3146</v>
      </c>
      <c r="F100" s="178" t="s">
        <v>3147</v>
      </c>
      <c r="G100" s="179" t="s">
        <v>1681</v>
      </c>
      <c r="H100" s="180">
        <v>1</v>
      </c>
      <c r="I100" s="181"/>
      <c r="J100" s="182">
        <f>ROUND(I100*H100,2)</f>
        <v>0</v>
      </c>
      <c r="K100" s="178" t="s">
        <v>3</v>
      </c>
      <c r="L100" s="37"/>
      <c r="M100" s="183" t="s">
        <v>3</v>
      </c>
      <c r="N100" s="184" t="s">
        <v>43</v>
      </c>
      <c r="O100" s="67"/>
      <c r="P100" s="185">
        <f>O100*H100</f>
        <v>0</v>
      </c>
      <c r="Q100" s="185">
        <v>0</v>
      </c>
      <c r="R100" s="185">
        <f>Q100*H100</f>
        <v>0</v>
      </c>
      <c r="S100" s="185">
        <v>0</v>
      </c>
      <c r="T100" s="186">
        <f>S100*H100</f>
        <v>0</v>
      </c>
      <c r="AR100" s="19" t="s">
        <v>3132</v>
      </c>
      <c r="AT100" s="19" t="s">
        <v>156</v>
      </c>
      <c r="AU100" s="19" t="s">
        <v>80</v>
      </c>
      <c r="AY100" s="19" t="s">
        <v>154</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3132</v>
      </c>
      <c r="BM100" s="19" t="s">
        <v>3148</v>
      </c>
    </row>
    <row r="101" s="1" customFormat="1" ht="16.5" customHeight="1">
      <c r="B101" s="175"/>
      <c r="C101" s="176" t="s">
        <v>273</v>
      </c>
      <c r="D101" s="176" t="s">
        <v>156</v>
      </c>
      <c r="E101" s="177" t="s">
        <v>3149</v>
      </c>
      <c r="F101" s="178" t="s">
        <v>3150</v>
      </c>
      <c r="G101" s="179" t="s">
        <v>1681</v>
      </c>
      <c r="H101" s="180">
        <v>1</v>
      </c>
      <c r="I101" s="181"/>
      <c r="J101" s="182">
        <f>ROUND(I101*H101,2)</f>
        <v>0</v>
      </c>
      <c r="K101" s="178" t="s">
        <v>3</v>
      </c>
      <c r="L101" s="37"/>
      <c r="M101" s="183" t="s">
        <v>3</v>
      </c>
      <c r="N101" s="184" t="s">
        <v>43</v>
      </c>
      <c r="O101" s="67"/>
      <c r="P101" s="185">
        <f>O101*H101</f>
        <v>0</v>
      </c>
      <c r="Q101" s="185">
        <v>0</v>
      </c>
      <c r="R101" s="185">
        <f>Q101*H101</f>
        <v>0</v>
      </c>
      <c r="S101" s="185">
        <v>0</v>
      </c>
      <c r="T101" s="186">
        <f>S101*H101</f>
        <v>0</v>
      </c>
      <c r="AR101" s="19" t="s">
        <v>161</v>
      </c>
      <c r="AT101" s="19" t="s">
        <v>156</v>
      </c>
      <c r="AU101" s="19" t="s">
        <v>80</v>
      </c>
      <c r="AY101" s="19" t="s">
        <v>154</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161</v>
      </c>
      <c r="BM101" s="19" t="s">
        <v>3151</v>
      </c>
    </row>
    <row r="102" s="1" customFormat="1" ht="16.5" customHeight="1">
      <c r="B102" s="175"/>
      <c r="C102" s="176" t="s">
        <v>8</v>
      </c>
      <c r="D102" s="176" t="s">
        <v>156</v>
      </c>
      <c r="E102" s="177" t="s">
        <v>3152</v>
      </c>
      <c r="F102" s="178" t="s">
        <v>3153</v>
      </c>
      <c r="G102" s="179" t="s">
        <v>1681</v>
      </c>
      <c r="H102" s="180">
        <v>1</v>
      </c>
      <c r="I102" s="181"/>
      <c r="J102" s="182">
        <f>ROUND(I102*H102,2)</f>
        <v>0</v>
      </c>
      <c r="K102" s="178" t="s">
        <v>3</v>
      </c>
      <c r="L102" s="37"/>
      <c r="M102" s="183" t="s">
        <v>3</v>
      </c>
      <c r="N102" s="184" t="s">
        <v>43</v>
      </c>
      <c r="O102" s="67"/>
      <c r="P102" s="185">
        <f>O102*H102</f>
        <v>0</v>
      </c>
      <c r="Q102" s="185">
        <v>0</v>
      </c>
      <c r="R102" s="185">
        <f>Q102*H102</f>
        <v>0</v>
      </c>
      <c r="S102" s="185">
        <v>0</v>
      </c>
      <c r="T102" s="186">
        <f>S102*H102</f>
        <v>0</v>
      </c>
      <c r="AR102" s="19" t="s">
        <v>3132</v>
      </c>
      <c r="AT102" s="19" t="s">
        <v>156</v>
      </c>
      <c r="AU102" s="19" t="s">
        <v>80</v>
      </c>
      <c r="AY102" s="19" t="s">
        <v>154</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3132</v>
      </c>
      <c r="BM102" s="19" t="s">
        <v>3154</v>
      </c>
    </row>
    <row r="103" s="1" customFormat="1" ht="16.5" customHeight="1">
      <c r="B103" s="175"/>
      <c r="C103" s="176" t="s">
        <v>288</v>
      </c>
      <c r="D103" s="176" t="s">
        <v>156</v>
      </c>
      <c r="E103" s="177" t="s">
        <v>3155</v>
      </c>
      <c r="F103" s="178" t="s">
        <v>3156</v>
      </c>
      <c r="G103" s="179" t="s">
        <v>3157</v>
      </c>
      <c r="H103" s="180">
        <v>1</v>
      </c>
      <c r="I103" s="181"/>
      <c r="J103" s="182">
        <f>ROUND(I103*H103,2)</f>
        <v>0</v>
      </c>
      <c r="K103" s="178" t="s">
        <v>3</v>
      </c>
      <c r="L103" s="37"/>
      <c r="M103" s="242" t="s">
        <v>3</v>
      </c>
      <c r="N103" s="243" t="s">
        <v>43</v>
      </c>
      <c r="O103" s="225"/>
      <c r="P103" s="244">
        <f>O103*H103</f>
        <v>0</v>
      </c>
      <c r="Q103" s="244">
        <v>0</v>
      </c>
      <c r="R103" s="244">
        <f>Q103*H103</f>
        <v>0</v>
      </c>
      <c r="S103" s="244">
        <v>0</v>
      </c>
      <c r="T103" s="245">
        <f>S103*H103</f>
        <v>0</v>
      </c>
      <c r="AR103" s="19" t="s">
        <v>3132</v>
      </c>
      <c r="AT103" s="19" t="s">
        <v>156</v>
      </c>
      <c r="AU103" s="19" t="s">
        <v>80</v>
      </c>
      <c r="AY103" s="19" t="s">
        <v>154</v>
      </c>
      <c r="BE103" s="187">
        <f>IF(N103="základní",J103,0)</f>
        <v>0</v>
      </c>
      <c r="BF103" s="187">
        <f>IF(N103="snížená",J103,0)</f>
        <v>0</v>
      </c>
      <c r="BG103" s="187">
        <f>IF(N103="zákl. přenesená",J103,0)</f>
        <v>0</v>
      </c>
      <c r="BH103" s="187">
        <f>IF(N103="sníž. přenesená",J103,0)</f>
        <v>0</v>
      </c>
      <c r="BI103" s="187">
        <f>IF(N103="nulová",J103,0)</f>
        <v>0</v>
      </c>
      <c r="BJ103" s="19" t="s">
        <v>80</v>
      </c>
      <c r="BK103" s="187">
        <f>ROUND(I103*H103,2)</f>
        <v>0</v>
      </c>
      <c r="BL103" s="19" t="s">
        <v>3132</v>
      </c>
      <c r="BM103" s="19" t="s">
        <v>3158</v>
      </c>
    </row>
    <row r="104" s="1" customFormat="1" ht="6.96" customHeight="1">
      <c r="B104" s="52"/>
      <c r="C104" s="53"/>
      <c r="D104" s="53"/>
      <c r="E104" s="53"/>
      <c r="F104" s="53"/>
      <c r="G104" s="53"/>
      <c r="H104" s="53"/>
      <c r="I104" s="137"/>
      <c r="J104" s="53"/>
      <c r="K104" s="53"/>
      <c r="L104" s="37"/>
    </row>
  </sheetData>
  <autoFilter ref="C79:K10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46" customWidth="1"/>
    <col min="2" max="2" width="1.664063" style="246" customWidth="1"/>
    <col min="3" max="4" width="5" style="246" customWidth="1"/>
    <col min="5" max="5" width="11.67" style="246" customWidth="1"/>
    <col min="6" max="6" width="9.17" style="246" customWidth="1"/>
    <col min="7" max="7" width="5" style="246" customWidth="1"/>
    <col min="8" max="8" width="77.83" style="246" customWidth="1"/>
    <col min="9" max="10" width="20" style="246" customWidth="1"/>
    <col min="11" max="11" width="1.664063" style="246" customWidth="1"/>
  </cols>
  <sheetData>
    <row r="1" ht="37.5" customHeight="1"/>
    <row r="2" ht="7.5" customHeight="1">
      <c r="B2" s="247"/>
      <c r="C2" s="248"/>
      <c r="D2" s="248"/>
      <c r="E2" s="248"/>
      <c r="F2" s="248"/>
      <c r="G2" s="248"/>
      <c r="H2" s="248"/>
      <c r="I2" s="248"/>
      <c r="J2" s="248"/>
      <c r="K2" s="249"/>
    </row>
    <row r="3" s="16" customFormat="1" ht="45" customHeight="1">
      <c r="B3" s="250"/>
      <c r="C3" s="251" t="s">
        <v>3159</v>
      </c>
      <c r="D3" s="251"/>
      <c r="E3" s="251"/>
      <c r="F3" s="251"/>
      <c r="G3" s="251"/>
      <c r="H3" s="251"/>
      <c r="I3" s="251"/>
      <c r="J3" s="251"/>
      <c r="K3" s="252"/>
    </row>
    <row r="4" ht="25.5" customHeight="1">
      <c r="B4" s="253"/>
      <c r="C4" s="254" t="s">
        <v>3160</v>
      </c>
      <c r="D4" s="254"/>
      <c r="E4" s="254"/>
      <c r="F4" s="254"/>
      <c r="G4" s="254"/>
      <c r="H4" s="254"/>
      <c r="I4" s="254"/>
      <c r="J4" s="254"/>
      <c r="K4" s="255"/>
    </row>
    <row r="5" ht="5.25" customHeight="1">
      <c r="B5" s="253"/>
      <c r="C5" s="256"/>
      <c r="D5" s="256"/>
      <c r="E5" s="256"/>
      <c r="F5" s="256"/>
      <c r="G5" s="256"/>
      <c r="H5" s="256"/>
      <c r="I5" s="256"/>
      <c r="J5" s="256"/>
      <c r="K5" s="255"/>
    </row>
    <row r="6" ht="15" customHeight="1">
      <c r="B6" s="253"/>
      <c r="C6" s="257" t="s">
        <v>3161</v>
      </c>
      <c r="D6" s="257"/>
      <c r="E6" s="257"/>
      <c r="F6" s="257"/>
      <c r="G6" s="257"/>
      <c r="H6" s="257"/>
      <c r="I6" s="257"/>
      <c r="J6" s="257"/>
      <c r="K6" s="255"/>
    </row>
    <row r="7" ht="15" customHeight="1">
      <c r="B7" s="258"/>
      <c r="C7" s="257" t="s">
        <v>3162</v>
      </c>
      <c r="D7" s="257"/>
      <c r="E7" s="257"/>
      <c r="F7" s="257"/>
      <c r="G7" s="257"/>
      <c r="H7" s="257"/>
      <c r="I7" s="257"/>
      <c r="J7" s="257"/>
      <c r="K7" s="255"/>
    </row>
    <row r="8" ht="12.75" customHeight="1">
      <c r="B8" s="258"/>
      <c r="C8" s="257"/>
      <c r="D8" s="257"/>
      <c r="E8" s="257"/>
      <c r="F8" s="257"/>
      <c r="G8" s="257"/>
      <c r="H8" s="257"/>
      <c r="I8" s="257"/>
      <c r="J8" s="257"/>
      <c r="K8" s="255"/>
    </row>
    <row r="9" ht="15" customHeight="1">
      <c r="B9" s="258"/>
      <c r="C9" s="257" t="s">
        <v>3163</v>
      </c>
      <c r="D9" s="257"/>
      <c r="E9" s="257"/>
      <c r="F9" s="257"/>
      <c r="G9" s="257"/>
      <c r="H9" s="257"/>
      <c r="I9" s="257"/>
      <c r="J9" s="257"/>
      <c r="K9" s="255"/>
    </row>
    <row r="10" ht="15" customHeight="1">
      <c r="B10" s="258"/>
      <c r="C10" s="257"/>
      <c r="D10" s="257" t="s">
        <v>3164</v>
      </c>
      <c r="E10" s="257"/>
      <c r="F10" s="257"/>
      <c r="G10" s="257"/>
      <c r="H10" s="257"/>
      <c r="I10" s="257"/>
      <c r="J10" s="257"/>
      <c r="K10" s="255"/>
    </row>
    <row r="11" ht="15" customHeight="1">
      <c r="B11" s="258"/>
      <c r="C11" s="259"/>
      <c r="D11" s="257" t="s">
        <v>3165</v>
      </c>
      <c r="E11" s="257"/>
      <c r="F11" s="257"/>
      <c r="G11" s="257"/>
      <c r="H11" s="257"/>
      <c r="I11" s="257"/>
      <c r="J11" s="257"/>
      <c r="K11" s="255"/>
    </row>
    <row r="12" ht="15" customHeight="1">
      <c r="B12" s="258"/>
      <c r="C12" s="259"/>
      <c r="D12" s="257"/>
      <c r="E12" s="257"/>
      <c r="F12" s="257"/>
      <c r="G12" s="257"/>
      <c r="H12" s="257"/>
      <c r="I12" s="257"/>
      <c r="J12" s="257"/>
      <c r="K12" s="255"/>
    </row>
    <row r="13" ht="15" customHeight="1">
      <c r="B13" s="258"/>
      <c r="C13" s="259"/>
      <c r="D13" s="260" t="s">
        <v>3166</v>
      </c>
      <c r="E13" s="257"/>
      <c r="F13" s="257"/>
      <c r="G13" s="257"/>
      <c r="H13" s="257"/>
      <c r="I13" s="257"/>
      <c r="J13" s="257"/>
      <c r="K13" s="255"/>
    </row>
    <row r="14" ht="12.75" customHeight="1">
      <c r="B14" s="258"/>
      <c r="C14" s="259"/>
      <c r="D14" s="259"/>
      <c r="E14" s="259"/>
      <c r="F14" s="259"/>
      <c r="G14" s="259"/>
      <c r="H14" s="259"/>
      <c r="I14" s="259"/>
      <c r="J14" s="259"/>
      <c r="K14" s="255"/>
    </row>
    <row r="15" ht="15" customHeight="1">
      <c r="B15" s="258"/>
      <c r="C15" s="259"/>
      <c r="D15" s="257" t="s">
        <v>3167</v>
      </c>
      <c r="E15" s="257"/>
      <c r="F15" s="257"/>
      <c r="G15" s="257"/>
      <c r="H15" s="257"/>
      <c r="I15" s="257"/>
      <c r="J15" s="257"/>
      <c r="K15" s="255"/>
    </row>
    <row r="16" ht="15" customHeight="1">
      <c r="B16" s="258"/>
      <c r="C16" s="259"/>
      <c r="D16" s="257" t="s">
        <v>3168</v>
      </c>
      <c r="E16" s="257"/>
      <c r="F16" s="257"/>
      <c r="G16" s="257"/>
      <c r="H16" s="257"/>
      <c r="I16" s="257"/>
      <c r="J16" s="257"/>
      <c r="K16" s="255"/>
    </row>
    <row r="17" ht="15" customHeight="1">
      <c r="B17" s="258"/>
      <c r="C17" s="259"/>
      <c r="D17" s="257" t="s">
        <v>3169</v>
      </c>
      <c r="E17" s="257"/>
      <c r="F17" s="257"/>
      <c r="G17" s="257"/>
      <c r="H17" s="257"/>
      <c r="I17" s="257"/>
      <c r="J17" s="257"/>
      <c r="K17" s="255"/>
    </row>
    <row r="18" ht="15" customHeight="1">
      <c r="B18" s="258"/>
      <c r="C18" s="259"/>
      <c r="D18" s="259"/>
      <c r="E18" s="261" t="s">
        <v>79</v>
      </c>
      <c r="F18" s="257" t="s">
        <v>3170</v>
      </c>
      <c r="G18" s="257"/>
      <c r="H18" s="257"/>
      <c r="I18" s="257"/>
      <c r="J18" s="257"/>
      <c r="K18" s="255"/>
    </row>
    <row r="19" ht="15" customHeight="1">
      <c r="B19" s="258"/>
      <c r="C19" s="259"/>
      <c r="D19" s="259"/>
      <c r="E19" s="261" t="s">
        <v>3171</v>
      </c>
      <c r="F19" s="257" t="s">
        <v>3172</v>
      </c>
      <c r="G19" s="257"/>
      <c r="H19" s="257"/>
      <c r="I19" s="257"/>
      <c r="J19" s="257"/>
      <c r="K19" s="255"/>
    </row>
    <row r="20" ht="15" customHeight="1">
      <c r="B20" s="258"/>
      <c r="C20" s="259"/>
      <c r="D20" s="259"/>
      <c r="E20" s="261" t="s">
        <v>116</v>
      </c>
      <c r="F20" s="257" t="s">
        <v>3173</v>
      </c>
      <c r="G20" s="257"/>
      <c r="H20" s="257"/>
      <c r="I20" s="257"/>
      <c r="J20" s="257"/>
      <c r="K20" s="255"/>
    </row>
    <row r="21" ht="15" customHeight="1">
      <c r="B21" s="258"/>
      <c r="C21" s="259"/>
      <c r="D21" s="259"/>
      <c r="E21" s="261" t="s">
        <v>119</v>
      </c>
      <c r="F21" s="257" t="s">
        <v>3174</v>
      </c>
      <c r="G21" s="257"/>
      <c r="H21" s="257"/>
      <c r="I21" s="257"/>
      <c r="J21" s="257"/>
      <c r="K21" s="255"/>
    </row>
    <row r="22" ht="15" customHeight="1">
      <c r="B22" s="258"/>
      <c r="C22" s="259"/>
      <c r="D22" s="259"/>
      <c r="E22" s="261" t="s">
        <v>3175</v>
      </c>
      <c r="F22" s="257" t="s">
        <v>3176</v>
      </c>
      <c r="G22" s="257"/>
      <c r="H22" s="257"/>
      <c r="I22" s="257"/>
      <c r="J22" s="257"/>
      <c r="K22" s="255"/>
    </row>
    <row r="23" ht="15" customHeight="1">
      <c r="B23" s="258"/>
      <c r="C23" s="259"/>
      <c r="D23" s="259"/>
      <c r="E23" s="261" t="s">
        <v>87</v>
      </c>
      <c r="F23" s="257" t="s">
        <v>3177</v>
      </c>
      <c r="G23" s="257"/>
      <c r="H23" s="257"/>
      <c r="I23" s="257"/>
      <c r="J23" s="257"/>
      <c r="K23" s="255"/>
    </row>
    <row r="24" ht="12.75" customHeight="1">
      <c r="B24" s="258"/>
      <c r="C24" s="259"/>
      <c r="D24" s="259"/>
      <c r="E24" s="259"/>
      <c r="F24" s="259"/>
      <c r="G24" s="259"/>
      <c r="H24" s="259"/>
      <c r="I24" s="259"/>
      <c r="J24" s="259"/>
      <c r="K24" s="255"/>
    </row>
    <row r="25" ht="15" customHeight="1">
      <c r="B25" s="258"/>
      <c r="C25" s="257" t="s">
        <v>3178</v>
      </c>
      <c r="D25" s="257"/>
      <c r="E25" s="257"/>
      <c r="F25" s="257"/>
      <c r="G25" s="257"/>
      <c r="H25" s="257"/>
      <c r="I25" s="257"/>
      <c r="J25" s="257"/>
      <c r="K25" s="255"/>
    </row>
    <row r="26" ht="15" customHeight="1">
      <c r="B26" s="258"/>
      <c r="C26" s="257" t="s">
        <v>3179</v>
      </c>
      <c r="D26" s="257"/>
      <c r="E26" s="257"/>
      <c r="F26" s="257"/>
      <c r="G26" s="257"/>
      <c r="H26" s="257"/>
      <c r="I26" s="257"/>
      <c r="J26" s="257"/>
      <c r="K26" s="255"/>
    </row>
    <row r="27" ht="15" customHeight="1">
      <c r="B27" s="258"/>
      <c r="C27" s="257"/>
      <c r="D27" s="257" t="s">
        <v>3180</v>
      </c>
      <c r="E27" s="257"/>
      <c r="F27" s="257"/>
      <c r="G27" s="257"/>
      <c r="H27" s="257"/>
      <c r="I27" s="257"/>
      <c r="J27" s="257"/>
      <c r="K27" s="255"/>
    </row>
    <row r="28" ht="15" customHeight="1">
      <c r="B28" s="258"/>
      <c r="C28" s="259"/>
      <c r="D28" s="257" t="s">
        <v>3181</v>
      </c>
      <c r="E28" s="257"/>
      <c r="F28" s="257"/>
      <c r="G28" s="257"/>
      <c r="H28" s="257"/>
      <c r="I28" s="257"/>
      <c r="J28" s="257"/>
      <c r="K28" s="255"/>
    </row>
    <row r="29" ht="12.75" customHeight="1">
      <c r="B29" s="258"/>
      <c r="C29" s="259"/>
      <c r="D29" s="259"/>
      <c r="E29" s="259"/>
      <c r="F29" s="259"/>
      <c r="G29" s="259"/>
      <c r="H29" s="259"/>
      <c r="I29" s="259"/>
      <c r="J29" s="259"/>
      <c r="K29" s="255"/>
    </row>
    <row r="30" ht="15" customHeight="1">
      <c r="B30" s="258"/>
      <c r="C30" s="259"/>
      <c r="D30" s="257" t="s">
        <v>3182</v>
      </c>
      <c r="E30" s="257"/>
      <c r="F30" s="257"/>
      <c r="G30" s="257"/>
      <c r="H30" s="257"/>
      <c r="I30" s="257"/>
      <c r="J30" s="257"/>
      <c r="K30" s="255"/>
    </row>
    <row r="31" ht="15" customHeight="1">
      <c r="B31" s="258"/>
      <c r="C31" s="259"/>
      <c r="D31" s="257" t="s">
        <v>3183</v>
      </c>
      <c r="E31" s="257"/>
      <c r="F31" s="257"/>
      <c r="G31" s="257"/>
      <c r="H31" s="257"/>
      <c r="I31" s="257"/>
      <c r="J31" s="257"/>
      <c r="K31" s="255"/>
    </row>
    <row r="32" ht="12.75" customHeight="1">
      <c r="B32" s="258"/>
      <c r="C32" s="259"/>
      <c r="D32" s="259"/>
      <c r="E32" s="259"/>
      <c r="F32" s="259"/>
      <c r="G32" s="259"/>
      <c r="H32" s="259"/>
      <c r="I32" s="259"/>
      <c r="J32" s="259"/>
      <c r="K32" s="255"/>
    </row>
    <row r="33" ht="15" customHeight="1">
      <c r="B33" s="258"/>
      <c r="C33" s="259"/>
      <c r="D33" s="257" t="s">
        <v>3184</v>
      </c>
      <c r="E33" s="257"/>
      <c r="F33" s="257"/>
      <c r="G33" s="257"/>
      <c r="H33" s="257"/>
      <c r="I33" s="257"/>
      <c r="J33" s="257"/>
      <c r="K33" s="255"/>
    </row>
    <row r="34" ht="15" customHeight="1">
      <c r="B34" s="258"/>
      <c r="C34" s="259"/>
      <c r="D34" s="257" t="s">
        <v>3185</v>
      </c>
      <c r="E34" s="257"/>
      <c r="F34" s="257"/>
      <c r="G34" s="257"/>
      <c r="H34" s="257"/>
      <c r="I34" s="257"/>
      <c r="J34" s="257"/>
      <c r="K34" s="255"/>
    </row>
    <row r="35" ht="15" customHeight="1">
      <c r="B35" s="258"/>
      <c r="C35" s="259"/>
      <c r="D35" s="257" t="s">
        <v>3186</v>
      </c>
      <c r="E35" s="257"/>
      <c r="F35" s="257"/>
      <c r="G35" s="257"/>
      <c r="H35" s="257"/>
      <c r="I35" s="257"/>
      <c r="J35" s="257"/>
      <c r="K35" s="255"/>
    </row>
    <row r="36" ht="15" customHeight="1">
      <c r="B36" s="258"/>
      <c r="C36" s="259"/>
      <c r="D36" s="257"/>
      <c r="E36" s="260" t="s">
        <v>140</v>
      </c>
      <c r="F36" s="257"/>
      <c r="G36" s="257" t="s">
        <v>3187</v>
      </c>
      <c r="H36" s="257"/>
      <c r="I36" s="257"/>
      <c r="J36" s="257"/>
      <c r="K36" s="255"/>
    </row>
    <row r="37" ht="30.75" customHeight="1">
      <c r="B37" s="258"/>
      <c r="C37" s="259"/>
      <c r="D37" s="257"/>
      <c r="E37" s="260" t="s">
        <v>3188</v>
      </c>
      <c r="F37" s="257"/>
      <c r="G37" s="257" t="s">
        <v>3189</v>
      </c>
      <c r="H37" s="257"/>
      <c r="I37" s="257"/>
      <c r="J37" s="257"/>
      <c r="K37" s="255"/>
    </row>
    <row r="38" ht="15" customHeight="1">
      <c r="B38" s="258"/>
      <c r="C38" s="259"/>
      <c r="D38" s="257"/>
      <c r="E38" s="260" t="s">
        <v>53</v>
      </c>
      <c r="F38" s="257"/>
      <c r="G38" s="257" t="s">
        <v>3190</v>
      </c>
      <c r="H38" s="257"/>
      <c r="I38" s="257"/>
      <c r="J38" s="257"/>
      <c r="K38" s="255"/>
    </row>
    <row r="39" ht="15" customHeight="1">
      <c r="B39" s="258"/>
      <c r="C39" s="259"/>
      <c r="D39" s="257"/>
      <c r="E39" s="260" t="s">
        <v>54</v>
      </c>
      <c r="F39" s="257"/>
      <c r="G39" s="257" t="s">
        <v>3191</v>
      </c>
      <c r="H39" s="257"/>
      <c r="I39" s="257"/>
      <c r="J39" s="257"/>
      <c r="K39" s="255"/>
    </row>
    <row r="40" ht="15" customHeight="1">
      <c r="B40" s="258"/>
      <c r="C40" s="259"/>
      <c r="D40" s="257"/>
      <c r="E40" s="260" t="s">
        <v>141</v>
      </c>
      <c r="F40" s="257"/>
      <c r="G40" s="257" t="s">
        <v>3192</v>
      </c>
      <c r="H40" s="257"/>
      <c r="I40" s="257"/>
      <c r="J40" s="257"/>
      <c r="K40" s="255"/>
    </row>
    <row r="41" ht="15" customHeight="1">
      <c r="B41" s="258"/>
      <c r="C41" s="259"/>
      <c r="D41" s="257"/>
      <c r="E41" s="260" t="s">
        <v>142</v>
      </c>
      <c r="F41" s="257"/>
      <c r="G41" s="257" t="s">
        <v>3193</v>
      </c>
      <c r="H41" s="257"/>
      <c r="I41" s="257"/>
      <c r="J41" s="257"/>
      <c r="K41" s="255"/>
    </row>
    <row r="42" ht="15" customHeight="1">
      <c r="B42" s="258"/>
      <c r="C42" s="259"/>
      <c r="D42" s="257"/>
      <c r="E42" s="260" t="s">
        <v>3194</v>
      </c>
      <c r="F42" s="257"/>
      <c r="G42" s="257" t="s">
        <v>3195</v>
      </c>
      <c r="H42" s="257"/>
      <c r="I42" s="257"/>
      <c r="J42" s="257"/>
      <c r="K42" s="255"/>
    </row>
    <row r="43" ht="15" customHeight="1">
      <c r="B43" s="258"/>
      <c r="C43" s="259"/>
      <c r="D43" s="257"/>
      <c r="E43" s="260"/>
      <c r="F43" s="257"/>
      <c r="G43" s="257" t="s">
        <v>3196</v>
      </c>
      <c r="H43" s="257"/>
      <c r="I43" s="257"/>
      <c r="J43" s="257"/>
      <c r="K43" s="255"/>
    </row>
    <row r="44" ht="15" customHeight="1">
      <c r="B44" s="258"/>
      <c r="C44" s="259"/>
      <c r="D44" s="257"/>
      <c r="E44" s="260" t="s">
        <v>3197</v>
      </c>
      <c r="F44" s="257"/>
      <c r="G44" s="257" t="s">
        <v>3198</v>
      </c>
      <c r="H44" s="257"/>
      <c r="I44" s="257"/>
      <c r="J44" s="257"/>
      <c r="K44" s="255"/>
    </row>
    <row r="45" ht="15" customHeight="1">
      <c r="B45" s="258"/>
      <c r="C45" s="259"/>
      <c r="D45" s="257"/>
      <c r="E45" s="260" t="s">
        <v>144</v>
      </c>
      <c r="F45" s="257"/>
      <c r="G45" s="257" t="s">
        <v>3199</v>
      </c>
      <c r="H45" s="257"/>
      <c r="I45" s="257"/>
      <c r="J45" s="257"/>
      <c r="K45" s="255"/>
    </row>
    <row r="46" ht="12.75" customHeight="1">
      <c r="B46" s="258"/>
      <c r="C46" s="259"/>
      <c r="D46" s="257"/>
      <c r="E46" s="257"/>
      <c r="F46" s="257"/>
      <c r="G46" s="257"/>
      <c r="H46" s="257"/>
      <c r="I46" s="257"/>
      <c r="J46" s="257"/>
      <c r="K46" s="255"/>
    </row>
    <row r="47" ht="15" customHeight="1">
      <c r="B47" s="258"/>
      <c r="C47" s="259"/>
      <c r="D47" s="257" t="s">
        <v>3200</v>
      </c>
      <c r="E47" s="257"/>
      <c r="F47" s="257"/>
      <c r="G47" s="257"/>
      <c r="H47" s="257"/>
      <c r="I47" s="257"/>
      <c r="J47" s="257"/>
      <c r="K47" s="255"/>
    </row>
    <row r="48" ht="15" customHeight="1">
      <c r="B48" s="258"/>
      <c r="C48" s="259"/>
      <c r="D48" s="259"/>
      <c r="E48" s="257" t="s">
        <v>3201</v>
      </c>
      <c r="F48" s="257"/>
      <c r="G48" s="257"/>
      <c r="H48" s="257"/>
      <c r="I48" s="257"/>
      <c r="J48" s="257"/>
      <c r="K48" s="255"/>
    </row>
    <row r="49" ht="15" customHeight="1">
      <c r="B49" s="258"/>
      <c r="C49" s="259"/>
      <c r="D49" s="259"/>
      <c r="E49" s="257" t="s">
        <v>3202</v>
      </c>
      <c r="F49" s="257"/>
      <c r="G49" s="257"/>
      <c r="H49" s="257"/>
      <c r="I49" s="257"/>
      <c r="J49" s="257"/>
      <c r="K49" s="255"/>
    </row>
    <row r="50" ht="15" customHeight="1">
      <c r="B50" s="258"/>
      <c r="C50" s="259"/>
      <c r="D50" s="259"/>
      <c r="E50" s="257" t="s">
        <v>3203</v>
      </c>
      <c r="F50" s="257"/>
      <c r="G50" s="257"/>
      <c r="H50" s="257"/>
      <c r="I50" s="257"/>
      <c r="J50" s="257"/>
      <c r="K50" s="255"/>
    </row>
    <row r="51" ht="15" customHeight="1">
      <c r="B51" s="258"/>
      <c r="C51" s="259"/>
      <c r="D51" s="257" t="s">
        <v>3204</v>
      </c>
      <c r="E51" s="257"/>
      <c r="F51" s="257"/>
      <c r="G51" s="257"/>
      <c r="H51" s="257"/>
      <c r="I51" s="257"/>
      <c r="J51" s="257"/>
      <c r="K51" s="255"/>
    </row>
    <row r="52" ht="25.5" customHeight="1">
      <c r="B52" s="253"/>
      <c r="C52" s="254" t="s">
        <v>3205</v>
      </c>
      <c r="D52" s="254"/>
      <c r="E52" s="254"/>
      <c r="F52" s="254"/>
      <c r="G52" s="254"/>
      <c r="H52" s="254"/>
      <c r="I52" s="254"/>
      <c r="J52" s="254"/>
      <c r="K52" s="255"/>
    </row>
    <row r="53" ht="5.25" customHeight="1">
      <c r="B53" s="253"/>
      <c r="C53" s="256"/>
      <c r="D53" s="256"/>
      <c r="E53" s="256"/>
      <c r="F53" s="256"/>
      <c r="G53" s="256"/>
      <c r="H53" s="256"/>
      <c r="I53" s="256"/>
      <c r="J53" s="256"/>
      <c r="K53" s="255"/>
    </row>
    <row r="54" ht="15" customHeight="1">
      <c r="B54" s="253"/>
      <c r="C54" s="257" t="s">
        <v>3206</v>
      </c>
      <c r="D54" s="257"/>
      <c r="E54" s="257"/>
      <c r="F54" s="257"/>
      <c r="G54" s="257"/>
      <c r="H54" s="257"/>
      <c r="I54" s="257"/>
      <c r="J54" s="257"/>
      <c r="K54" s="255"/>
    </row>
    <row r="55" ht="15" customHeight="1">
      <c r="B55" s="253"/>
      <c r="C55" s="257" t="s">
        <v>3207</v>
      </c>
      <c r="D55" s="257"/>
      <c r="E55" s="257"/>
      <c r="F55" s="257"/>
      <c r="G55" s="257"/>
      <c r="H55" s="257"/>
      <c r="I55" s="257"/>
      <c r="J55" s="257"/>
      <c r="K55" s="255"/>
    </row>
    <row r="56" ht="12.75" customHeight="1">
      <c r="B56" s="253"/>
      <c r="C56" s="257"/>
      <c r="D56" s="257"/>
      <c r="E56" s="257"/>
      <c r="F56" s="257"/>
      <c r="G56" s="257"/>
      <c r="H56" s="257"/>
      <c r="I56" s="257"/>
      <c r="J56" s="257"/>
      <c r="K56" s="255"/>
    </row>
    <row r="57" ht="15" customHeight="1">
      <c r="B57" s="253"/>
      <c r="C57" s="257" t="s">
        <v>3208</v>
      </c>
      <c r="D57" s="257"/>
      <c r="E57" s="257"/>
      <c r="F57" s="257"/>
      <c r="G57" s="257"/>
      <c r="H57" s="257"/>
      <c r="I57" s="257"/>
      <c r="J57" s="257"/>
      <c r="K57" s="255"/>
    </row>
    <row r="58" ht="15" customHeight="1">
      <c r="B58" s="253"/>
      <c r="C58" s="259"/>
      <c r="D58" s="257" t="s">
        <v>3209</v>
      </c>
      <c r="E58" s="257"/>
      <c r="F58" s="257"/>
      <c r="G58" s="257"/>
      <c r="H58" s="257"/>
      <c r="I58" s="257"/>
      <c r="J58" s="257"/>
      <c r="K58" s="255"/>
    </row>
    <row r="59" ht="15" customHeight="1">
      <c r="B59" s="253"/>
      <c r="C59" s="259"/>
      <c r="D59" s="257" t="s">
        <v>3210</v>
      </c>
      <c r="E59" s="257"/>
      <c r="F59" s="257"/>
      <c r="G59" s="257"/>
      <c r="H59" s="257"/>
      <c r="I59" s="257"/>
      <c r="J59" s="257"/>
      <c r="K59" s="255"/>
    </row>
    <row r="60" ht="15" customHeight="1">
      <c r="B60" s="253"/>
      <c r="C60" s="259"/>
      <c r="D60" s="257" t="s">
        <v>3211</v>
      </c>
      <c r="E60" s="257"/>
      <c r="F60" s="257"/>
      <c r="G60" s="257"/>
      <c r="H60" s="257"/>
      <c r="I60" s="257"/>
      <c r="J60" s="257"/>
      <c r="K60" s="255"/>
    </row>
    <row r="61" ht="15" customHeight="1">
      <c r="B61" s="253"/>
      <c r="C61" s="259"/>
      <c r="D61" s="257" t="s">
        <v>3212</v>
      </c>
      <c r="E61" s="257"/>
      <c r="F61" s="257"/>
      <c r="G61" s="257"/>
      <c r="H61" s="257"/>
      <c r="I61" s="257"/>
      <c r="J61" s="257"/>
      <c r="K61" s="255"/>
    </row>
    <row r="62" ht="15" customHeight="1">
      <c r="B62" s="253"/>
      <c r="C62" s="259"/>
      <c r="D62" s="262" t="s">
        <v>3213</v>
      </c>
      <c r="E62" s="262"/>
      <c r="F62" s="262"/>
      <c r="G62" s="262"/>
      <c r="H62" s="262"/>
      <c r="I62" s="262"/>
      <c r="J62" s="262"/>
      <c r="K62" s="255"/>
    </row>
    <row r="63" ht="15" customHeight="1">
      <c r="B63" s="253"/>
      <c r="C63" s="259"/>
      <c r="D63" s="257" t="s">
        <v>3214</v>
      </c>
      <c r="E63" s="257"/>
      <c r="F63" s="257"/>
      <c r="G63" s="257"/>
      <c r="H63" s="257"/>
      <c r="I63" s="257"/>
      <c r="J63" s="257"/>
      <c r="K63" s="255"/>
    </row>
    <row r="64" ht="12.75" customHeight="1">
      <c r="B64" s="253"/>
      <c r="C64" s="259"/>
      <c r="D64" s="259"/>
      <c r="E64" s="263"/>
      <c r="F64" s="259"/>
      <c r="G64" s="259"/>
      <c r="H64" s="259"/>
      <c r="I64" s="259"/>
      <c r="J64" s="259"/>
      <c r="K64" s="255"/>
    </row>
    <row r="65" ht="15" customHeight="1">
      <c r="B65" s="253"/>
      <c r="C65" s="259"/>
      <c r="D65" s="257" t="s">
        <v>3215</v>
      </c>
      <c r="E65" s="257"/>
      <c r="F65" s="257"/>
      <c r="G65" s="257"/>
      <c r="H65" s="257"/>
      <c r="I65" s="257"/>
      <c r="J65" s="257"/>
      <c r="K65" s="255"/>
    </row>
    <row r="66" ht="15" customHeight="1">
      <c r="B66" s="253"/>
      <c r="C66" s="259"/>
      <c r="D66" s="262" t="s">
        <v>3216</v>
      </c>
      <c r="E66" s="262"/>
      <c r="F66" s="262"/>
      <c r="G66" s="262"/>
      <c r="H66" s="262"/>
      <c r="I66" s="262"/>
      <c r="J66" s="262"/>
      <c r="K66" s="255"/>
    </row>
    <row r="67" ht="15" customHeight="1">
      <c r="B67" s="253"/>
      <c r="C67" s="259"/>
      <c r="D67" s="257" t="s">
        <v>3217</v>
      </c>
      <c r="E67" s="257"/>
      <c r="F67" s="257"/>
      <c r="G67" s="257"/>
      <c r="H67" s="257"/>
      <c r="I67" s="257"/>
      <c r="J67" s="257"/>
      <c r="K67" s="255"/>
    </row>
    <row r="68" ht="15" customHeight="1">
      <c r="B68" s="253"/>
      <c r="C68" s="259"/>
      <c r="D68" s="257" t="s">
        <v>3218</v>
      </c>
      <c r="E68" s="257"/>
      <c r="F68" s="257"/>
      <c r="G68" s="257"/>
      <c r="H68" s="257"/>
      <c r="I68" s="257"/>
      <c r="J68" s="257"/>
      <c r="K68" s="255"/>
    </row>
    <row r="69" ht="15" customHeight="1">
      <c r="B69" s="253"/>
      <c r="C69" s="259"/>
      <c r="D69" s="257" t="s">
        <v>3219</v>
      </c>
      <c r="E69" s="257"/>
      <c r="F69" s="257"/>
      <c r="G69" s="257"/>
      <c r="H69" s="257"/>
      <c r="I69" s="257"/>
      <c r="J69" s="257"/>
      <c r="K69" s="255"/>
    </row>
    <row r="70" ht="15" customHeight="1">
      <c r="B70" s="253"/>
      <c r="C70" s="259"/>
      <c r="D70" s="257" t="s">
        <v>3220</v>
      </c>
      <c r="E70" s="257"/>
      <c r="F70" s="257"/>
      <c r="G70" s="257"/>
      <c r="H70" s="257"/>
      <c r="I70" s="257"/>
      <c r="J70" s="257"/>
      <c r="K70" s="255"/>
    </row>
    <row r="71" ht="12.75" customHeight="1">
      <c r="B71" s="264"/>
      <c r="C71" s="265"/>
      <c r="D71" s="265"/>
      <c r="E71" s="265"/>
      <c r="F71" s="265"/>
      <c r="G71" s="265"/>
      <c r="H71" s="265"/>
      <c r="I71" s="265"/>
      <c r="J71" s="265"/>
      <c r="K71" s="266"/>
    </row>
    <row r="72" ht="18.75" customHeight="1">
      <c r="B72" s="267"/>
      <c r="C72" s="267"/>
      <c r="D72" s="267"/>
      <c r="E72" s="267"/>
      <c r="F72" s="267"/>
      <c r="G72" s="267"/>
      <c r="H72" s="267"/>
      <c r="I72" s="267"/>
      <c r="J72" s="267"/>
      <c r="K72" s="268"/>
    </row>
    <row r="73" ht="18.75" customHeight="1">
      <c r="B73" s="268"/>
      <c r="C73" s="268"/>
      <c r="D73" s="268"/>
      <c r="E73" s="268"/>
      <c r="F73" s="268"/>
      <c r="G73" s="268"/>
      <c r="H73" s="268"/>
      <c r="I73" s="268"/>
      <c r="J73" s="268"/>
      <c r="K73" s="268"/>
    </row>
    <row r="74" ht="7.5" customHeight="1">
      <c r="B74" s="269"/>
      <c r="C74" s="270"/>
      <c r="D74" s="270"/>
      <c r="E74" s="270"/>
      <c r="F74" s="270"/>
      <c r="G74" s="270"/>
      <c r="H74" s="270"/>
      <c r="I74" s="270"/>
      <c r="J74" s="270"/>
      <c r="K74" s="271"/>
    </row>
    <row r="75" ht="45" customHeight="1">
      <c r="B75" s="272"/>
      <c r="C75" s="273" t="s">
        <v>3221</v>
      </c>
      <c r="D75" s="273"/>
      <c r="E75" s="273"/>
      <c r="F75" s="273"/>
      <c r="G75" s="273"/>
      <c r="H75" s="273"/>
      <c r="I75" s="273"/>
      <c r="J75" s="273"/>
      <c r="K75" s="274"/>
    </row>
    <row r="76" ht="17.25" customHeight="1">
      <c r="B76" s="272"/>
      <c r="C76" s="275" t="s">
        <v>3222</v>
      </c>
      <c r="D76" s="275"/>
      <c r="E76" s="275"/>
      <c r="F76" s="275" t="s">
        <v>3223</v>
      </c>
      <c r="G76" s="276"/>
      <c r="H76" s="275" t="s">
        <v>54</v>
      </c>
      <c r="I76" s="275" t="s">
        <v>57</v>
      </c>
      <c r="J76" s="275" t="s">
        <v>3224</v>
      </c>
      <c r="K76" s="274"/>
    </row>
    <row r="77" ht="17.25" customHeight="1">
      <c r="B77" s="272"/>
      <c r="C77" s="277" t="s">
        <v>3225</v>
      </c>
      <c r="D77" s="277"/>
      <c r="E77" s="277"/>
      <c r="F77" s="278" t="s">
        <v>3226</v>
      </c>
      <c r="G77" s="279"/>
      <c r="H77" s="277"/>
      <c r="I77" s="277"/>
      <c r="J77" s="277" t="s">
        <v>3227</v>
      </c>
      <c r="K77" s="274"/>
    </row>
    <row r="78" ht="5.25" customHeight="1">
      <c r="B78" s="272"/>
      <c r="C78" s="280"/>
      <c r="D78" s="280"/>
      <c r="E78" s="280"/>
      <c r="F78" s="280"/>
      <c r="G78" s="281"/>
      <c r="H78" s="280"/>
      <c r="I78" s="280"/>
      <c r="J78" s="280"/>
      <c r="K78" s="274"/>
    </row>
    <row r="79" ht="15" customHeight="1">
      <c r="B79" s="272"/>
      <c r="C79" s="260" t="s">
        <v>53</v>
      </c>
      <c r="D79" s="280"/>
      <c r="E79" s="280"/>
      <c r="F79" s="282" t="s">
        <v>3228</v>
      </c>
      <c r="G79" s="281"/>
      <c r="H79" s="260" t="s">
        <v>3229</v>
      </c>
      <c r="I79" s="260" t="s">
        <v>3230</v>
      </c>
      <c r="J79" s="260">
        <v>20</v>
      </c>
      <c r="K79" s="274"/>
    </row>
    <row r="80" ht="15" customHeight="1">
      <c r="B80" s="272"/>
      <c r="C80" s="260" t="s">
        <v>3231</v>
      </c>
      <c r="D80" s="260"/>
      <c r="E80" s="260"/>
      <c r="F80" s="282" t="s">
        <v>3228</v>
      </c>
      <c r="G80" s="281"/>
      <c r="H80" s="260" t="s">
        <v>3232</v>
      </c>
      <c r="I80" s="260" t="s">
        <v>3230</v>
      </c>
      <c r="J80" s="260">
        <v>120</v>
      </c>
      <c r="K80" s="274"/>
    </row>
    <row r="81" ht="15" customHeight="1">
      <c r="B81" s="283"/>
      <c r="C81" s="260" t="s">
        <v>3233</v>
      </c>
      <c r="D81" s="260"/>
      <c r="E81" s="260"/>
      <c r="F81" s="282" t="s">
        <v>3234</v>
      </c>
      <c r="G81" s="281"/>
      <c r="H81" s="260" t="s">
        <v>3235</v>
      </c>
      <c r="I81" s="260" t="s">
        <v>3230</v>
      </c>
      <c r="J81" s="260">
        <v>50</v>
      </c>
      <c r="K81" s="274"/>
    </row>
    <row r="82" ht="15" customHeight="1">
      <c r="B82" s="283"/>
      <c r="C82" s="260" t="s">
        <v>3236</v>
      </c>
      <c r="D82" s="260"/>
      <c r="E82" s="260"/>
      <c r="F82" s="282" t="s">
        <v>3228</v>
      </c>
      <c r="G82" s="281"/>
      <c r="H82" s="260" t="s">
        <v>3237</v>
      </c>
      <c r="I82" s="260" t="s">
        <v>3238</v>
      </c>
      <c r="J82" s="260"/>
      <c r="K82" s="274"/>
    </row>
    <row r="83" ht="15" customHeight="1">
      <c r="B83" s="283"/>
      <c r="C83" s="284" t="s">
        <v>3239</v>
      </c>
      <c r="D83" s="284"/>
      <c r="E83" s="284"/>
      <c r="F83" s="285" t="s">
        <v>3234</v>
      </c>
      <c r="G83" s="284"/>
      <c r="H83" s="284" t="s">
        <v>3240</v>
      </c>
      <c r="I83" s="284" t="s">
        <v>3230</v>
      </c>
      <c r="J83" s="284">
        <v>15</v>
      </c>
      <c r="K83" s="274"/>
    </row>
    <row r="84" ht="15" customHeight="1">
      <c r="B84" s="283"/>
      <c r="C84" s="284" t="s">
        <v>3241</v>
      </c>
      <c r="D84" s="284"/>
      <c r="E84" s="284"/>
      <c r="F84" s="285" t="s">
        <v>3234</v>
      </c>
      <c r="G84" s="284"/>
      <c r="H84" s="284" t="s">
        <v>3242</v>
      </c>
      <c r="I84" s="284" t="s">
        <v>3230</v>
      </c>
      <c r="J84" s="284">
        <v>15</v>
      </c>
      <c r="K84" s="274"/>
    </row>
    <row r="85" ht="15" customHeight="1">
      <c r="B85" s="283"/>
      <c r="C85" s="284" t="s">
        <v>3243</v>
      </c>
      <c r="D85" s="284"/>
      <c r="E85" s="284"/>
      <c r="F85" s="285" t="s">
        <v>3234</v>
      </c>
      <c r="G85" s="284"/>
      <c r="H85" s="284" t="s">
        <v>3244</v>
      </c>
      <c r="I85" s="284" t="s">
        <v>3230</v>
      </c>
      <c r="J85" s="284">
        <v>20</v>
      </c>
      <c r="K85" s="274"/>
    </row>
    <row r="86" ht="15" customHeight="1">
      <c r="B86" s="283"/>
      <c r="C86" s="284" t="s">
        <v>3245</v>
      </c>
      <c r="D86" s="284"/>
      <c r="E86" s="284"/>
      <c r="F86" s="285" t="s">
        <v>3234</v>
      </c>
      <c r="G86" s="284"/>
      <c r="H86" s="284" t="s">
        <v>3246</v>
      </c>
      <c r="I86" s="284" t="s">
        <v>3230</v>
      </c>
      <c r="J86" s="284">
        <v>20</v>
      </c>
      <c r="K86" s="274"/>
    </row>
    <row r="87" ht="15" customHeight="1">
      <c r="B87" s="283"/>
      <c r="C87" s="260" t="s">
        <v>3247</v>
      </c>
      <c r="D87" s="260"/>
      <c r="E87" s="260"/>
      <c r="F87" s="282" t="s">
        <v>3234</v>
      </c>
      <c r="G87" s="281"/>
      <c r="H87" s="260" t="s">
        <v>3248</v>
      </c>
      <c r="I87" s="260" t="s">
        <v>3230</v>
      </c>
      <c r="J87" s="260">
        <v>50</v>
      </c>
      <c r="K87" s="274"/>
    </row>
    <row r="88" ht="15" customHeight="1">
      <c r="B88" s="283"/>
      <c r="C88" s="260" t="s">
        <v>3249</v>
      </c>
      <c r="D88" s="260"/>
      <c r="E88" s="260"/>
      <c r="F88" s="282" t="s">
        <v>3234</v>
      </c>
      <c r="G88" s="281"/>
      <c r="H88" s="260" t="s">
        <v>3250</v>
      </c>
      <c r="I88" s="260" t="s">
        <v>3230</v>
      </c>
      <c r="J88" s="260">
        <v>20</v>
      </c>
      <c r="K88" s="274"/>
    </row>
    <row r="89" ht="15" customHeight="1">
      <c r="B89" s="283"/>
      <c r="C89" s="260" t="s">
        <v>3251</v>
      </c>
      <c r="D89" s="260"/>
      <c r="E89" s="260"/>
      <c r="F89" s="282" t="s">
        <v>3234</v>
      </c>
      <c r="G89" s="281"/>
      <c r="H89" s="260" t="s">
        <v>3252</v>
      </c>
      <c r="I89" s="260" t="s">
        <v>3230</v>
      </c>
      <c r="J89" s="260">
        <v>20</v>
      </c>
      <c r="K89" s="274"/>
    </row>
    <row r="90" ht="15" customHeight="1">
      <c r="B90" s="283"/>
      <c r="C90" s="260" t="s">
        <v>3253</v>
      </c>
      <c r="D90" s="260"/>
      <c r="E90" s="260"/>
      <c r="F90" s="282" t="s">
        <v>3234</v>
      </c>
      <c r="G90" s="281"/>
      <c r="H90" s="260" t="s">
        <v>3254</v>
      </c>
      <c r="I90" s="260" t="s">
        <v>3230</v>
      </c>
      <c r="J90" s="260">
        <v>50</v>
      </c>
      <c r="K90" s="274"/>
    </row>
    <row r="91" ht="15" customHeight="1">
      <c r="B91" s="283"/>
      <c r="C91" s="260" t="s">
        <v>3255</v>
      </c>
      <c r="D91" s="260"/>
      <c r="E91" s="260"/>
      <c r="F91" s="282" t="s">
        <v>3234</v>
      </c>
      <c r="G91" s="281"/>
      <c r="H91" s="260" t="s">
        <v>3255</v>
      </c>
      <c r="I91" s="260" t="s">
        <v>3230</v>
      </c>
      <c r="J91" s="260">
        <v>50</v>
      </c>
      <c r="K91" s="274"/>
    </row>
    <row r="92" ht="15" customHeight="1">
      <c r="B92" s="283"/>
      <c r="C92" s="260" t="s">
        <v>3256</v>
      </c>
      <c r="D92" s="260"/>
      <c r="E92" s="260"/>
      <c r="F92" s="282" t="s">
        <v>3234</v>
      </c>
      <c r="G92" s="281"/>
      <c r="H92" s="260" t="s">
        <v>3257</v>
      </c>
      <c r="I92" s="260" t="s">
        <v>3230</v>
      </c>
      <c r="J92" s="260">
        <v>255</v>
      </c>
      <c r="K92" s="274"/>
    </row>
    <row r="93" ht="15" customHeight="1">
      <c r="B93" s="283"/>
      <c r="C93" s="260" t="s">
        <v>3258</v>
      </c>
      <c r="D93" s="260"/>
      <c r="E93" s="260"/>
      <c r="F93" s="282" t="s">
        <v>3228</v>
      </c>
      <c r="G93" s="281"/>
      <c r="H93" s="260" t="s">
        <v>3259</v>
      </c>
      <c r="I93" s="260" t="s">
        <v>3260</v>
      </c>
      <c r="J93" s="260"/>
      <c r="K93" s="274"/>
    </row>
    <row r="94" ht="15" customHeight="1">
      <c r="B94" s="283"/>
      <c r="C94" s="260" t="s">
        <v>3261</v>
      </c>
      <c r="D94" s="260"/>
      <c r="E94" s="260"/>
      <c r="F94" s="282" t="s">
        <v>3228</v>
      </c>
      <c r="G94" s="281"/>
      <c r="H94" s="260" t="s">
        <v>3262</v>
      </c>
      <c r="I94" s="260" t="s">
        <v>3263</v>
      </c>
      <c r="J94" s="260"/>
      <c r="K94" s="274"/>
    </row>
    <row r="95" ht="15" customHeight="1">
      <c r="B95" s="283"/>
      <c r="C95" s="260" t="s">
        <v>3264</v>
      </c>
      <c r="D95" s="260"/>
      <c r="E95" s="260"/>
      <c r="F95" s="282" t="s">
        <v>3228</v>
      </c>
      <c r="G95" s="281"/>
      <c r="H95" s="260" t="s">
        <v>3264</v>
      </c>
      <c r="I95" s="260" t="s">
        <v>3263</v>
      </c>
      <c r="J95" s="260"/>
      <c r="K95" s="274"/>
    </row>
    <row r="96" ht="15" customHeight="1">
      <c r="B96" s="283"/>
      <c r="C96" s="260" t="s">
        <v>38</v>
      </c>
      <c r="D96" s="260"/>
      <c r="E96" s="260"/>
      <c r="F96" s="282" t="s">
        <v>3228</v>
      </c>
      <c r="G96" s="281"/>
      <c r="H96" s="260" t="s">
        <v>3265</v>
      </c>
      <c r="I96" s="260" t="s">
        <v>3263</v>
      </c>
      <c r="J96" s="260"/>
      <c r="K96" s="274"/>
    </row>
    <row r="97" ht="15" customHeight="1">
      <c r="B97" s="283"/>
      <c r="C97" s="260" t="s">
        <v>48</v>
      </c>
      <c r="D97" s="260"/>
      <c r="E97" s="260"/>
      <c r="F97" s="282" t="s">
        <v>3228</v>
      </c>
      <c r="G97" s="281"/>
      <c r="H97" s="260" t="s">
        <v>3266</v>
      </c>
      <c r="I97" s="260" t="s">
        <v>3263</v>
      </c>
      <c r="J97" s="260"/>
      <c r="K97" s="274"/>
    </row>
    <row r="98" ht="15" customHeight="1">
      <c r="B98" s="286"/>
      <c r="C98" s="287"/>
      <c r="D98" s="287"/>
      <c r="E98" s="287"/>
      <c r="F98" s="287"/>
      <c r="G98" s="287"/>
      <c r="H98" s="287"/>
      <c r="I98" s="287"/>
      <c r="J98" s="287"/>
      <c r="K98" s="288"/>
    </row>
    <row r="99" ht="18.75" customHeight="1">
      <c r="B99" s="289"/>
      <c r="C99" s="290"/>
      <c r="D99" s="290"/>
      <c r="E99" s="290"/>
      <c r="F99" s="290"/>
      <c r="G99" s="290"/>
      <c r="H99" s="290"/>
      <c r="I99" s="290"/>
      <c r="J99" s="290"/>
      <c r="K99" s="289"/>
    </row>
    <row r="100" ht="18.75" customHeight="1">
      <c r="B100" s="268"/>
      <c r="C100" s="268"/>
      <c r="D100" s="268"/>
      <c r="E100" s="268"/>
      <c r="F100" s="268"/>
      <c r="G100" s="268"/>
      <c r="H100" s="268"/>
      <c r="I100" s="268"/>
      <c r="J100" s="268"/>
      <c r="K100" s="268"/>
    </row>
    <row r="101" ht="7.5" customHeight="1">
      <c r="B101" s="269"/>
      <c r="C101" s="270"/>
      <c r="D101" s="270"/>
      <c r="E101" s="270"/>
      <c r="F101" s="270"/>
      <c r="G101" s="270"/>
      <c r="H101" s="270"/>
      <c r="I101" s="270"/>
      <c r="J101" s="270"/>
      <c r="K101" s="271"/>
    </row>
    <row r="102" ht="45" customHeight="1">
      <c r="B102" s="272"/>
      <c r="C102" s="273" t="s">
        <v>3267</v>
      </c>
      <c r="D102" s="273"/>
      <c r="E102" s="273"/>
      <c r="F102" s="273"/>
      <c r="G102" s="273"/>
      <c r="H102" s="273"/>
      <c r="I102" s="273"/>
      <c r="J102" s="273"/>
      <c r="K102" s="274"/>
    </row>
    <row r="103" ht="17.25" customHeight="1">
      <c r="B103" s="272"/>
      <c r="C103" s="275" t="s">
        <v>3222</v>
      </c>
      <c r="D103" s="275"/>
      <c r="E103" s="275"/>
      <c r="F103" s="275" t="s">
        <v>3223</v>
      </c>
      <c r="G103" s="276"/>
      <c r="H103" s="275" t="s">
        <v>54</v>
      </c>
      <c r="I103" s="275" t="s">
        <v>57</v>
      </c>
      <c r="J103" s="275" t="s">
        <v>3224</v>
      </c>
      <c r="K103" s="274"/>
    </row>
    <row r="104" ht="17.25" customHeight="1">
      <c r="B104" s="272"/>
      <c r="C104" s="277" t="s">
        <v>3225</v>
      </c>
      <c r="D104" s="277"/>
      <c r="E104" s="277"/>
      <c r="F104" s="278" t="s">
        <v>3226</v>
      </c>
      <c r="G104" s="279"/>
      <c r="H104" s="277"/>
      <c r="I104" s="277"/>
      <c r="J104" s="277" t="s">
        <v>3227</v>
      </c>
      <c r="K104" s="274"/>
    </row>
    <row r="105" ht="5.25" customHeight="1">
      <c r="B105" s="272"/>
      <c r="C105" s="275"/>
      <c r="D105" s="275"/>
      <c r="E105" s="275"/>
      <c r="F105" s="275"/>
      <c r="G105" s="291"/>
      <c r="H105" s="275"/>
      <c r="I105" s="275"/>
      <c r="J105" s="275"/>
      <c r="K105" s="274"/>
    </row>
    <row r="106" ht="15" customHeight="1">
      <c r="B106" s="272"/>
      <c r="C106" s="260" t="s">
        <v>53</v>
      </c>
      <c r="D106" s="280"/>
      <c r="E106" s="280"/>
      <c r="F106" s="282" t="s">
        <v>3228</v>
      </c>
      <c r="G106" s="291"/>
      <c r="H106" s="260" t="s">
        <v>3268</v>
      </c>
      <c r="I106" s="260" t="s">
        <v>3230</v>
      </c>
      <c r="J106" s="260">
        <v>20</v>
      </c>
      <c r="K106" s="274"/>
    </row>
    <row r="107" ht="15" customHeight="1">
      <c r="B107" s="272"/>
      <c r="C107" s="260" t="s">
        <v>3231</v>
      </c>
      <c r="D107" s="260"/>
      <c r="E107" s="260"/>
      <c r="F107" s="282" t="s">
        <v>3228</v>
      </c>
      <c r="G107" s="260"/>
      <c r="H107" s="260" t="s">
        <v>3268</v>
      </c>
      <c r="I107" s="260" t="s">
        <v>3230</v>
      </c>
      <c r="J107" s="260">
        <v>120</v>
      </c>
      <c r="K107" s="274"/>
    </row>
    <row r="108" ht="15" customHeight="1">
      <c r="B108" s="283"/>
      <c r="C108" s="260" t="s">
        <v>3233</v>
      </c>
      <c r="D108" s="260"/>
      <c r="E108" s="260"/>
      <c r="F108" s="282" t="s">
        <v>3234</v>
      </c>
      <c r="G108" s="260"/>
      <c r="H108" s="260" t="s">
        <v>3268</v>
      </c>
      <c r="I108" s="260" t="s">
        <v>3230</v>
      </c>
      <c r="J108" s="260">
        <v>50</v>
      </c>
      <c r="K108" s="274"/>
    </row>
    <row r="109" ht="15" customHeight="1">
      <c r="B109" s="283"/>
      <c r="C109" s="260" t="s">
        <v>3236</v>
      </c>
      <c r="D109" s="260"/>
      <c r="E109" s="260"/>
      <c r="F109" s="282" t="s">
        <v>3228</v>
      </c>
      <c r="G109" s="260"/>
      <c r="H109" s="260" t="s">
        <v>3268</v>
      </c>
      <c r="I109" s="260" t="s">
        <v>3238</v>
      </c>
      <c r="J109" s="260"/>
      <c r="K109" s="274"/>
    </row>
    <row r="110" ht="15" customHeight="1">
      <c r="B110" s="283"/>
      <c r="C110" s="260" t="s">
        <v>3247</v>
      </c>
      <c r="D110" s="260"/>
      <c r="E110" s="260"/>
      <c r="F110" s="282" t="s">
        <v>3234</v>
      </c>
      <c r="G110" s="260"/>
      <c r="H110" s="260" t="s">
        <v>3268</v>
      </c>
      <c r="I110" s="260" t="s">
        <v>3230</v>
      </c>
      <c r="J110" s="260">
        <v>50</v>
      </c>
      <c r="K110" s="274"/>
    </row>
    <row r="111" ht="15" customHeight="1">
      <c r="B111" s="283"/>
      <c r="C111" s="260" t="s">
        <v>3255</v>
      </c>
      <c r="D111" s="260"/>
      <c r="E111" s="260"/>
      <c r="F111" s="282" t="s">
        <v>3234</v>
      </c>
      <c r="G111" s="260"/>
      <c r="H111" s="260" t="s">
        <v>3268</v>
      </c>
      <c r="I111" s="260" t="s">
        <v>3230</v>
      </c>
      <c r="J111" s="260">
        <v>50</v>
      </c>
      <c r="K111" s="274"/>
    </row>
    <row r="112" ht="15" customHeight="1">
      <c r="B112" s="283"/>
      <c r="C112" s="260" t="s">
        <v>3253</v>
      </c>
      <c r="D112" s="260"/>
      <c r="E112" s="260"/>
      <c r="F112" s="282" t="s">
        <v>3234</v>
      </c>
      <c r="G112" s="260"/>
      <c r="H112" s="260" t="s">
        <v>3268</v>
      </c>
      <c r="I112" s="260" t="s">
        <v>3230</v>
      </c>
      <c r="J112" s="260">
        <v>50</v>
      </c>
      <c r="K112" s="274"/>
    </row>
    <row r="113" ht="15" customHeight="1">
      <c r="B113" s="283"/>
      <c r="C113" s="260" t="s">
        <v>53</v>
      </c>
      <c r="D113" s="260"/>
      <c r="E113" s="260"/>
      <c r="F113" s="282" t="s">
        <v>3228</v>
      </c>
      <c r="G113" s="260"/>
      <c r="H113" s="260" t="s">
        <v>3269</v>
      </c>
      <c r="I113" s="260" t="s">
        <v>3230</v>
      </c>
      <c r="J113" s="260">
        <v>20</v>
      </c>
      <c r="K113" s="274"/>
    </row>
    <row r="114" ht="15" customHeight="1">
      <c r="B114" s="283"/>
      <c r="C114" s="260" t="s">
        <v>3270</v>
      </c>
      <c r="D114" s="260"/>
      <c r="E114" s="260"/>
      <c r="F114" s="282" t="s">
        <v>3228</v>
      </c>
      <c r="G114" s="260"/>
      <c r="H114" s="260" t="s">
        <v>3271</v>
      </c>
      <c r="I114" s="260" t="s">
        <v>3230</v>
      </c>
      <c r="J114" s="260">
        <v>120</v>
      </c>
      <c r="K114" s="274"/>
    </row>
    <row r="115" ht="15" customHeight="1">
      <c r="B115" s="283"/>
      <c r="C115" s="260" t="s">
        <v>38</v>
      </c>
      <c r="D115" s="260"/>
      <c r="E115" s="260"/>
      <c r="F115" s="282" t="s">
        <v>3228</v>
      </c>
      <c r="G115" s="260"/>
      <c r="H115" s="260" t="s">
        <v>3272</v>
      </c>
      <c r="I115" s="260" t="s">
        <v>3263</v>
      </c>
      <c r="J115" s="260"/>
      <c r="K115" s="274"/>
    </row>
    <row r="116" ht="15" customHeight="1">
      <c r="B116" s="283"/>
      <c r="C116" s="260" t="s">
        <v>48</v>
      </c>
      <c r="D116" s="260"/>
      <c r="E116" s="260"/>
      <c r="F116" s="282" t="s">
        <v>3228</v>
      </c>
      <c r="G116" s="260"/>
      <c r="H116" s="260" t="s">
        <v>3273</v>
      </c>
      <c r="I116" s="260" t="s">
        <v>3263</v>
      </c>
      <c r="J116" s="260"/>
      <c r="K116" s="274"/>
    </row>
    <row r="117" ht="15" customHeight="1">
      <c r="B117" s="283"/>
      <c r="C117" s="260" t="s">
        <v>57</v>
      </c>
      <c r="D117" s="260"/>
      <c r="E117" s="260"/>
      <c r="F117" s="282" t="s">
        <v>3228</v>
      </c>
      <c r="G117" s="260"/>
      <c r="H117" s="260" t="s">
        <v>3274</v>
      </c>
      <c r="I117" s="260" t="s">
        <v>3275</v>
      </c>
      <c r="J117" s="260"/>
      <c r="K117" s="274"/>
    </row>
    <row r="118" ht="15" customHeight="1">
      <c r="B118" s="286"/>
      <c r="C118" s="292"/>
      <c r="D118" s="292"/>
      <c r="E118" s="292"/>
      <c r="F118" s="292"/>
      <c r="G118" s="292"/>
      <c r="H118" s="292"/>
      <c r="I118" s="292"/>
      <c r="J118" s="292"/>
      <c r="K118" s="288"/>
    </row>
    <row r="119" ht="18.75" customHeight="1">
      <c r="B119" s="293"/>
      <c r="C119" s="257"/>
      <c r="D119" s="257"/>
      <c r="E119" s="257"/>
      <c r="F119" s="294"/>
      <c r="G119" s="257"/>
      <c r="H119" s="257"/>
      <c r="I119" s="257"/>
      <c r="J119" s="257"/>
      <c r="K119" s="293"/>
    </row>
    <row r="120" ht="18.75" customHeight="1">
      <c r="B120" s="268"/>
      <c r="C120" s="268"/>
      <c r="D120" s="268"/>
      <c r="E120" s="268"/>
      <c r="F120" s="268"/>
      <c r="G120" s="268"/>
      <c r="H120" s="268"/>
      <c r="I120" s="268"/>
      <c r="J120" s="268"/>
      <c r="K120" s="268"/>
    </row>
    <row r="121" ht="7.5" customHeight="1">
      <c r="B121" s="295"/>
      <c r="C121" s="296"/>
      <c r="D121" s="296"/>
      <c r="E121" s="296"/>
      <c r="F121" s="296"/>
      <c r="G121" s="296"/>
      <c r="H121" s="296"/>
      <c r="I121" s="296"/>
      <c r="J121" s="296"/>
      <c r="K121" s="297"/>
    </row>
    <row r="122" ht="45" customHeight="1">
      <c r="B122" s="298"/>
      <c r="C122" s="251" t="s">
        <v>3276</v>
      </c>
      <c r="D122" s="251"/>
      <c r="E122" s="251"/>
      <c r="F122" s="251"/>
      <c r="G122" s="251"/>
      <c r="H122" s="251"/>
      <c r="I122" s="251"/>
      <c r="J122" s="251"/>
      <c r="K122" s="299"/>
    </row>
    <row r="123" ht="17.25" customHeight="1">
      <c r="B123" s="300"/>
      <c r="C123" s="275" t="s">
        <v>3222</v>
      </c>
      <c r="D123" s="275"/>
      <c r="E123" s="275"/>
      <c r="F123" s="275" t="s">
        <v>3223</v>
      </c>
      <c r="G123" s="276"/>
      <c r="H123" s="275" t="s">
        <v>54</v>
      </c>
      <c r="I123" s="275" t="s">
        <v>57</v>
      </c>
      <c r="J123" s="275" t="s">
        <v>3224</v>
      </c>
      <c r="K123" s="301"/>
    </row>
    <row r="124" ht="17.25" customHeight="1">
      <c r="B124" s="300"/>
      <c r="C124" s="277" t="s">
        <v>3225</v>
      </c>
      <c r="D124" s="277"/>
      <c r="E124" s="277"/>
      <c r="F124" s="278" t="s">
        <v>3226</v>
      </c>
      <c r="G124" s="279"/>
      <c r="H124" s="277"/>
      <c r="I124" s="277"/>
      <c r="J124" s="277" t="s">
        <v>3227</v>
      </c>
      <c r="K124" s="301"/>
    </row>
    <row r="125" ht="5.25" customHeight="1">
      <c r="B125" s="302"/>
      <c r="C125" s="280"/>
      <c r="D125" s="280"/>
      <c r="E125" s="280"/>
      <c r="F125" s="280"/>
      <c r="G125" s="260"/>
      <c r="H125" s="280"/>
      <c r="I125" s="280"/>
      <c r="J125" s="280"/>
      <c r="K125" s="303"/>
    </row>
    <row r="126" ht="15" customHeight="1">
      <c r="B126" s="302"/>
      <c r="C126" s="260" t="s">
        <v>3231</v>
      </c>
      <c r="D126" s="280"/>
      <c r="E126" s="280"/>
      <c r="F126" s="282" t="s">
        <v>3228</v>
      </c>
      <c r="G126" s="260"/>
      <c r="H126" s="260" t="s">
        <v>3268</v>
      </c>
      <c r="I126" s="260" t="s">
        <v>3230</v>
      </c>
      <c r="J126" s="260">
        <v>120</v>
      </c>
      <c r="K126" s="304"/>
    </row>
    <row r="127" ht="15" customHeight="1">
      <c r="B127" s="302"/>
      <c r="C127" s="260" t="s">
        <v>3277</v>
      </c>
      <c r="D127" s="260"/>
      <c r="E127" s="260"/>
      <c r="F127" s="282" t="s">
        <v>3228</v>
      </c>
      <c r="G127" s="260"/>
      <c r="H127" s="260" t="s">
        <v>3278</v>
      </c>
      <c r="I127" s="260" t="s">
        <v>3230</v>
      </c>
      <c r="J127" s="260" t="s">
        <v>3279</v>
      </c>
      <c r="K127" s="304"/>
    </row>
    <row r="128" ht="15" customHeight="1">
      <c r="B128" s="302"/>
      <c r="C128" s="260" t="s">
        <v>87</v>
      </c>
      <c r="D128" s="260"/>
      <c r="E128" s="260"/>
      <c r="F128" s="282" t="s">
        <v>3228</v>
      </c>
      <c r="G128" s="260"/>
      <c r="H128" s="260" t="s">
        <v>3280</v>
      </c>
      <c r="I128" s="260" t="s">
        <v>3230</v>
      </c>
      <c r="J128" s="260" t="s">
        <v>3279</v>
      </c>
      <c r="K128" s="304"/>
    </row>
    <row r="129" ht="15" customHeight="1">
      <c r="B129" s="302"/>
      <c r="C129" s="260" t="s">
        <v>3239</v>
      </c>
      <c r="D129" s="260"/>
      <c r="E129" s="260"/>
      <c r="F129" s="282" t="s">
        <v>3234</v>
      </c>
      <c r="G129" s="260"/>
      <c r="H129" s="260" t="s">
        <v>3240</v>
      </c>
      <c r="I129" s="260" t="s">
        <v>3230</v>
      </c>
      <c r="J129" s="260">
        <v>15</v>
      </c>
      <c r="K129" s="304"/>
    </row>
    <row r="130" ht="15" customHeight="1">
      <c r="B130" s="302"/>
      <c r="C130" s="284" t="s">
        <v>3241</v>
      </c>
      <c r="D130" s="284"/>
      <c r="E130" s="284"/>
      <c r="F130" s="285" t="s">
        <v>3234</v>
      </c>
      <c r="G130" s="284"/>
      <c r="H130" s="284" t="s">
        <v>3242</v>
      </c>
      <c r="I130" s="284" t="s">
        <v>3230</v>
      </c>
      <c r="J130" s="284">
        <v>15</v>
      </c>
      <c r="K130" s="304"/>
    </row>
    <row r="131" ht="15" customHeight="1">
      <c r="B131" s="302"/>
      <c r="C131" s="284" t="s">
        <v>3243</v>
      </c>
      <c r="D131" s="284"/>
      <c r="E131" s="284"/>
      <c r="F131" s="285" t="s">
        <v>3234</v>
      </c>
      <c r="G131" s="284"/>
      <c r="H131" s="284" t="s">
        <v>3244</v>
      </c>
      <c r="I131" s="284" t="s">
        <v>3230</v>
      </c>
      <c r="J131" s="284">
        <v>20</v>
      </c>
      <c r="K131" s="304"/>
    </row>
    <row r="132" ht="15" customHeight="1">
      <c r="B132" s="302"/>
      <c r="C132" s="284" t="s">
        <v>3245</v>
      </c>
      <c r="D132" s="284"/>
      <c r="E132" s="284"/>
      <c r="F132" s="285" t="s">
        <v>3234</v>
      </c>
      <c r="G132" s="284"/>
      <c r="H132" s="284" t="s">
        <v>3246</v>
      </c>
      <c r="I132" s="284" t="s">
        <v>3230</v>
      </c>
      <c r="J132" s="284">
        <v>20</v>
      </c>
      <c r="K132" s="304"/>
    </row>
    <row r="133" ht="15" customHeight="1">
      <c r="B133" s="302"/>
      <c r="C133" s="260" t="s">
        <v>3233</v>
      </c>
      <c r="D133" s="260"/>
      <c r="E133" s="260"/>
      <c r="F133" s="282" t="s">
        <v>3234</v>
      </c>
      <c r="G133" s="260"/>
      <c r="H133" s="260" t="s">
        <v>3268</v>
      </c>
      <c r="I133" s="260" t="s">
        <v>3230</v>
      </c>
      <c r="J133" s="260">
        <v>50</v>
      </c>
      <c r="K133" s="304"/>
    </row>
    <row r="134" ht="15" customHeight="1">
      <c r="B134" s="302"/>
      <c r="C134" s="260" t="s">
        <v>3247</v>
      </c>
      <c r="D134" s="260"/>
      <c r="E134" s="260"/>
      <c r="F134" s="282" t="s">
        <v>3234</v>
      </c>
      <c r="G134" s="260"/>
      <c r="H134" s="260" t="s">
        <v>3268</v>
      </c>
      <c r="I134" s="260" t="s">
        <v>3230</v>
      </c>
      <c r="J134" s="260">
        <v>50</v>
      </c>
      <c r="K134" s="304"/>
    </row>
    <row r="135" ht="15" customHeight="1">
      <c r="B135" s="302"/>
      <c r="C135" s="260" t="s">
        <v>3253</v>
      </c>
      <c r="D135" s="260"/>
      <c r="E135" s="260"/>
      <c r="F135" s="282" t="s">
        <v>3234</v>
      </c>
      <c r="G135" s="260"/>
      <c r="H135" s="260" t="s">
        <v>3268</v>
      </c>
      <c r="I135" s="260" t="s">
        <v>3230</v>
      </c>
      <c r="J135" s="260">
        <v>50</v>
      </c>
      <c r="K135" s="304"/>
    </row>
    <row r="136" ht="15" customHeight="1">
      <c r="B136" s="302"/>
      <c r="C136" s="260" t="s">
        <v>3255</v>
      </c>
      <c r="D136" s="260"/>
      <c r="E136" s="260"/>
      <c r="F136" s="282" t="s">
        <v>3234</v>
      </c>
      <c r="G136" s="260"/>
      <c r="H136" s="260" t="s">
        <v>3268</v>
      </c>
      <c r="I136" s="260" t="s">
        <v>3230</v>
      </c>
      <c r="J136" s="260">
        <v>50</v>
      </c>
      <c r="K136" s="304"/>
    </row>
    <row r="137" ht="15" customHeight="1">
      <c r="B137" s="302"/>
      <c r="C137" s="260" t="s">
        <v>3256</v>
      </c>
      <c r="D137" s="260"/>
      <c r="E137" s="260"/>
      <c r="F137" s="282" t="s">
        <v>3234</v>
      </c>
      <c r="G137" s="260"/>
      <c r="H137" s="260" t="s">
        <v>3281</v>
      </c>
      <c r="I137" s="260" t="s">
        <v>3230</v>
      </c>
      <c r="J137" s="260">
        <v>255</v>
      </c>
      <c r="K137" s="304"/>
    </row>
    <row r="138" ht="15" customHeight="1">
      <c r="B138" s="302"/>
      <c r="C138" s="260" t="s">
        <v>3258</v>
      </c>
      <c r="D138" s="260"/>
      <c r="E138" s="260"/>
      <c r="F138" s="282" t="s">
        <v>3228</v>
      </c>
      <c r="G138" s="260"/>
      <c r="H138" s="260" t="s">
        <v>3282</v>
      </c>
      <c r="I138" s="260" t="s">
        <v>3260</v>
      </c>
      <c r="J138" s="260"/>
      <c r="K138" s="304"/>
    </row>
    <row r="139" ht="15" customHeight="1">
      <c r="B139" s="302"/>
      <c r="C139" s="260" t="s">
        <v>3261</v>
      </c>
      <c r="D139" s="260"/>
      <c r="E139" s="260"/>
      <c r="F139" s="282" t="s">
        <v>3228</v>
      </c>
      <c r="G139" s="260"/>
      <c r="H139" s="260" t="s">
        <v>3283</v>
      </c>
      <c r="I139" s="260" t="s">
        <v>3263</v>
      </c>
      <c r="J139" s="260"/>
      <c r="K139" s="304"/>
    </row>
    <row r="140" ht="15" customHeight="1">
      <c r="B140" s="302"/>
      <c r="C140" s="260" t="s">
        <v>3264</v>
      </c>
      <c r="D140" s="260"/>
      <c r="E140" s="260"/>
      <c r="F140" s="282" t="s">
        <v>3228</v>
      </c>
      <c r="G140" s="260"/>
      <c r="H140" s="260" t="s">
        <v>3264</v>
      </c>
      <c r="I140" s="260" t="s">
        <v>3263</v>
      </c>
      <c r="J140" s="260"/>
      <c r="K140" s="304"/>
    </row>
    <row r="141" ht="15" customHeight="1">
      <c r="B141" s="302"/>
      <c r="C141" s="260" t="s">
        <v>38</v>
      </c>
      <c r="D141" s="260"/>
      <c r="E141" s="260"/>
      <c r="F141" s="282" t="s">
        <v>3228</v>
      </c>
      <c r="G141" s="260"/>
      <c r="H141" s="260" t="s">
        <v>3284</v>
      </c>
      <c r="I141" s="260" t="s">
        <v>3263</v>
      </c>
      <c r="J141" s="260"/>
      <c r="K141" s="304"/>
    </row>
    <row r="142" ht="15" customHeight="1">
      <c r="B142" s="302"/>
      <c r="C142" s="260" t="s">
        <v>3285</v>
      </c>
      <c r="D142" s="260"/>
      <c r="E142" s="260"/>
      <c r="F142" s="282" t="s">
        <v>3228</v>
      </c>
      <c r="G142" s="260"/>
      <c r="H142" s="260" t="s">
        <v>3286</v>
      </c>
      <c r="I142" s="260" t="s">
        <v>3263</v>
      </c>
      <c r="J142" s="260"/>
      <c r="K142" s="304"/>
    </row>
    <row r="143" ht="15" customHeight="1">
      <c r="B143" s="305"/>
      <c r="C143" s="306"/>
      <c r="D143" s="306"/>
      <c r="E143" s="306"/>
      <c r="F143" s="306"/>
      <c r="G143" s="306"/>
      <c r="H143" s="306"/>
      <c r="I143" s="306"/>
      <c r="J143" s="306"/>
      <c r="K143" s="307"/>
    </row>
    <row r="144" ht="18.75" customHeight="1">
      <c r="B144" s="257"/>
      <c r="C144" s="257"/>
      <c r="D144" s="257"/>
      <c r="E144" s="257"/>
      <c r="F144" s="294"/>
      <c r="G144" s="257"/>
      <c r="H144" s="257"/>
      <c r="I144" s="257"/>
      <c r="J144" s="257"/>
      <c r="K144" s="257"/>
    </row>
    <row r="145" ht="18.75" customHeight="1">
      <c r="B145" s="268"/>
      <c r="C145" s="268"/>
      <c r="D145" s="268"/>
      <c r="E145" s="268"/>
      <c r="F145" s="268"/>
      <c r="G145" s="268"/>
      <c r="H145" s="268"/>
      <c r="I145" s="268"/>
      <c r="J145" s="268"/>
      <c r="K145" s="268"/>
    </row>
    <row r="146" ht="7.5" customHeight="1">
      <c r="B146" s="269"/>
      <c r="C146" s="270"/>
      <c r="D146" s="270"/>
      <c r="E146" s="270"/>
      <c r="F146" s="270"/>
      <c r="G146" s="270"/>
      <c r="H146" s="270"/>
      <c r="I146" s="270"/>
      <c r="J146" s="270"/>
      <c r="K146" s="271"/>
    </row>
    <row r="147" ht="45" customHeight="1">
      <c r="B147" s="272"/>
      <c r="C147" s="273" t="s">
        <v>3287</v>
      </c>
      <c r="D147" s="273"/>
      <c r="E147" s="273"/>
      <c r="F147" s="273"/>
      <c r="G147" s="273"/>
      <c r="H147" s="273"/>
      <c r="I147" s="273"/>
      <c r="J147" s="273"/>
      <c r="K147" s="274"/>
    </row>
    <row r="148" ht="17.25" customHeight="1">
      <c r="B148" s="272"/>
      <c r="C148" s="275" t="s">
        <v>3222</v>
      </c>
      <c r="D148" s="275"/>
      <c r="E148" s="275"/>
      <c r="F148" s="275" t="s">
        <v>3223</v>
      </c>
      <c r="G148" s="276"/>
      <c r="H148" s="275" t="s">
        <v>54</v>
      </c>
      <c r="I148" s="275" t="s">
        <v>57</v>
      </c>
      <c r="J148" s="275" t="s">
        <v>3224</v>
      </c>
      <c r="K148" s="274"/>
    </row>
    <row r="149" ht="17.25" customHeight="1">
      <c r="B149" s="272"/>
      <c r="C149" s="277" t="s">
        <v>3225</v>
      </c>
      <c r="D149" s="277"/>
      <c r="E149" s="277"/>
      <c r="F149" s="278" t="s">
        <v>3226</v>
      </c>
      <c r="G149" s="279"/>
      <c r="H149" s="277"/>
      <c r="I149" s="277"/>
      <c r="J149" s="277" t="s">
        <v>3227</v>
      </c>
      <c r="K149" s="274"/>
    </row>
    <row r="150" ht="5.25" customHeight="1">
      <c r="B150" s="283"/>
      <c r="C150" s="280"/>
      <c r="D150" s="280"/>
      <c r="E150" s="280"/>
      <c r="F150" s="280"/>
      <c r="G150" s="281"/>
      <c r="H150" s="280"/>
      <c r="I150" s="280"/>
      <c r="J150" s="280"/>
      <c r="K150" s="304"/>
    </row>
    <row r="151" ht="15" customHeight="1">
      <c r="B151" s="283"/>
      <c r="C151" s="308" t="s">
        <v>3231</v>
      </c>
      <c r="D151" s="260"/>
      <c r="E151" s="260"/>
      <c r="F151" s="309" t="s">
        <v>3228</v>
      </c>
      <c r="G151" s="260"/>
      <c r="H151" s="308" t="s">
        <v>3268</v>
      </c>
      <c r="I151" s="308" t="s">
        <v>3230</v>
      </c>
      <c r="J151" s="308">
        <v>120</v>
      </c>
      <c r="K151" s="304"/>
    </row>
    <row r="152" ht="15" customHeight="1">
      <c r="B152" s="283"/>
      <c r="C152" s="308" t="s">
        <v>3277</v>
      </c>
      <c r="D152" s="260"/>
      <c r="E152" s="260"/>
      <c r="F152" s="309" t="s">
        <v>3228</v>
      </c>
      <c r="G152" s="260"/>
      <c r="H152" s="308" t="s">
        <v>3288</v>
      </c>
      <c r="I152" s="308" t="s">
        <v>3230</v>
      </c>
      <c r="J152" s="308" t="s">
        <v>3279</v>
      </c>
      <c r="K152" s="304"/>
    </row>
    <row r="153" ht="15" customHeight="1">
      <c r="B153" s="283"/>
      <c r="C153" s="308" t="s">
        <v>87</v>
      </c>
      <c r="D153" s="260"/>
      <c r="E153" s="260"/>
      <c r="F153" s="309" t="s">
        <v>3228</v>
      </c>
      <c r="G153" s="260"/>
      <c r="H153" s="308" t="s">
        <v>3289</v>
      </c>
      <c r="I153" s="308" t="s">
        <v>3230</v>
      </c>
      <c r="J153" s="308" t="s">
        <v>3279</v>
      </c>
      <c r="K153" s="304"/>
    </row>
    <row r="154" ht="15" customHeight="1">
      <c r="B154" s="283"/>
      <c r="C154" s="308" t="s">
        <v>3233</v>
      </c>
      <c r="D154" s="260"/>
      <c r="E154" s="260"/>
      <c r="F154" s="309" t="s">
        <v>3234</v>
      </c>
      <c r="G154" s="260"/>
      <c r="H154" s="308" t="s">
        <v>3268</v>
      </c>
      <c r="I154" s="308" t="s">
        <v>3230</v>
      </c>
      <c r="J154" s="308">
        <v>50</v>
      </c>
      <c r="K154" s="304"/>
    </row>
    <row r="155" ht="15" customHeight="1">
      <c r="B155" s="283"/>
      <c r="C155" s="308" t="s">
        <v>3236</v>
      </c>
      <c r="D155" s="260"/>
      <c r="E155" s="260"/>
      <c r="F155" s="309" t="s">
        <v>3228</v>
      </c>
      <c r="G155" s="260"/>
      <c r="H155" s="308" t="s">
        <v>3268</v>
      </c>
      <c r="I155" s="308" t="s">
        <v>3238</v>
      </c>
      <c r="J155" s="308"/>
      <c r="K155" s="304"/>
    </row>
    <row r="156" ht="15" customHeight="1">
      <c r="B156" s="283"/>
      <c r="C156" s="308" t="s">
        <v>3247</v>
      </c>
      <c r="D156" s="260"/>
      <c r="E156" s="260"/>
      <c r="F156" s="309" t="s">
        <v>3234</v>
      </c>
      <c r="G156" s="260"/>
      <c r="H156" s="308" t="s">
        <v>3268</v>
      </c>
      <c r="I156" s="308" t="s">
        <v>3230</v>
      </c>
      <c r="J156" s="308">
        <v>50</v>
      </c>
      <c r="K156" s="304"/>
    </row>
    <row r="157" ht="15" customHeight="1">
      <c r="B157" s="283"/>
      <c r="C157" s="308" t="s">
        <v>3255</v>
      </c>
      <c r="D157" s="260"/>
      <c r="E157" s="260"/>
      <c r="F157" s="309" t="s">
        <v>3234</v>
      </c>
      <c r="G157" s="260"/>
      <c r="H157" s="308" t="s">
        <v>3268</v>
      </c>
      <c r="I157" s="308" t="s">
        <v>3230</v>
      </c>
      <c r="J157" s="308">
        <v>50</v>
      </c>
      <c r="K157" s="304"/>
    </row>
    <row r="158" ht="15" customHeight="1">
      <c r="B158" s="283"/>
      <c r="C158" s="308" t="s">
        <v>3253</v>
      </c>
      <c r="D158" s="260"/>
      <c r="E158" s="260"/>
      <c r="F158" s="309" t="s">
        <v>3234</v>
      </c>
      <c r="G158" s="260"/>
      <c r="H158" s="308" t="s">
        <v>3268</v>
      </c>
      <c r="I158" s="308" t="s">
        <v>3230</v>
      </c>
      <c r="J158" s="308">
        <v>50</v>
      </c>
      <c r="K158" s="304"/>
    </row>
    <row r="159" ht="15" customHeight="1">
      <c r="B159" s="283"/>
      <c r="C159" s="308" t="s">
        <v>131</v>
      </c>
      <c r="D159" s="260"/>
      <c r="E159" s="260"/>
      <c r="F159" s="309" t="s">
        <v>3228</v>
      </c>
      <c r="G159" s="260"/>
      <c r="H159" s="308" t="s">
        <v>3290</v>
      </c>
      <c r="I159" s="308" t="s">
        <v>3230</v>
      </c>
      <c r="J159" s="308" t="s">
        <v>3291</v>
      </c>
      <c r="K159" s="304"/>
    </row>
    <row r="160" ht="15" customHeight="1">
      <c r="B160" s="283"/>
      <c r="C160" s="308" t="s">
        <v>3292</v>
      </c>
      <c r="D160" s="260"/>
      <c r="E160" s="260"/>
      <c r="F160" s="309" t="s">
        <v>3228</v>
      </c>
      <c r="G160" s="260"/>
      <c r="H160" s="308" t="s">
        <v>3293</v>
      </c>
      <c r="I160" s="308" t="s">
        <v>3263</v>
      </c>
      <c r="J160" s="308"/>
      <c r="K160" s="304"/>
    </row>
    <row r="161" ht="15" customHeight="1">
      <c r="B161" s="310"/>
      <c r="C161" s="292"/>
      <c r="D161" s="292"/>
      <c r="E161" s="292"/>
      <c r="F161" s="292"/>
      <c r="G161" s="292"/>
      <c r="H161" s="292"/>
      <c r="I161" s="292"/>
      <c r="J161" s="292"/>
      <c r="K161" s="311"/>
    </row>
    <row r="162" ht="18.75" customHeight="1">
      <c r="B162" s="257"/>
      <c r="C162" s="260"/>
      <c r="D162" s="260"/>
      <c r="E162" s="260"/>
      <c r="F162" s="282"/>
      <c r="G162" s="260"/>
      <c r="H162" s="260"/>
      <c r="I162" s="260"/>
      <c r="J162" s="260"/>
      <c r="K162" s="257"/>
    </row>
    <row r="163" ht="18.75" customHeight="1">
      <c r="B163" s="268"/>
      <c r="C163" s="268"/>
      <c r="D163" s="268"/>
      <c r="E163" s="268"/>
      <c r="F163" s="268"/>
      <c r="G163" s="268"/>
      <c r="H163" s="268"/>
      <c r="I163" s="268"/>
      <c r="J163" s="268"/>
      <c r="K163" s="268"/>
    </row>
    <row r="164" ht="7.5" customHeight="1">
      <c r="B164" s="247"/>
      <c r="C164" s="248"/>
      <c r="D164" s="248"/>
      <c r="E164" s="248"/>
      <c r="F164" s="248"/>
      <c r="G164" s="248"/>
      <c r="H164" s="248"/>
      <c r="I164" s="248"/>
      <c r="J164" s="248"/>
      <c r="K164" s="249"/>
    </row>
    <row r="165" ht="45" customHeight="1">
      <c r="B165" s="250"/>
      <c r="C165" s="251" t="s">
        <v>3294</v>
      </c>
      <c r="D165" s="251"/>
      <c r="E165" s="251"/>
      <c r="F165" s="251"/>
      <c r="G165" s="251"/>
      <c r="H165" s="251"/>
      <c r="I165" s="251"/>
      <c r="J165" s="251"/>
      <c r="K165" s="252"/>
    </row>
    <row r="166" ht="17.25" customHeight="1">
      <c r="B166" s="250"/>
      <c r="C166" s="275" t="s">
        <v>3222</v>
      </c>
      <c r="D166" s="275"/>
      <c r="E166" s="275"/>
      <c r="F166" s="275" t="s">
        <v>3223</v>
      </c>
      <c r="G166" s="312"/>
      <c r="H166" s="313" t="s">
        <v>54</v>
      </c>
      <c r="I166" s="313" t="s">
        <v>57</v>
      </c>
      <c r="J166" s="275" t="s">
        <v>3224</v>
      </c>
      <c r="K166" s="252"/>
    </row>
    <row r="167" ht="17.25" customHeight="1">
      <c r="B167" s="253"/>
      <c r="C167" s="277" t="s">
        <v>3225</v>
      </c>
      <c r="D167" s="277"/>
      <c r="E167" s="277"/>
      <c r="F167" s="278" t="s">
        <v>3226</v>
      </c>
      <c r="G167" s="314"/>
      <c r="H167" s="315"/>
      <c r="I167" s="315"/>
      <c r="J167" s="277" t="s">
        <v>3227</v>
      </c>
      <c r="K167" s="255"/>
    </row>
    <row r="168" ht="5.25" customHeight="1">
      <c r="B168" s="283"/>
      <c r="C168" s="280"/>
      <c r="D168" s="280"/>
      <c r="E168" s="280"/>
      <c r="F168" s="280"/>
      <c r="G168" s="281"/>
      <c r="H168" s="280"/>
      <c r="I168" s="280"/>
      <c r="J168" s="280"/>
      <c r="K168" s="304"/>
    </row>
    <row r="169" ht="15" customHeight="1">
      <c r="B169" s="283"/>
      <c r="C169" s="260" t="s">
        <v>3231</v>
      </c>
      <c r="D169" s="260"/>
      <c r="E169" s="260"/>
      <c r="F169" s="282" t="s">
        <v>3228</v>
      </c>
      <c r="G169" s="260"/>
      <c r="H169" s="260" t="s">
        <v>3268</v>
      </c>
      <c r="I169" s="260" t="s">
        <v>3230</v>
      </c>
      <c r="J169" s="260">
        <v>120</v>
      </c>
      <c r="K169" s="304"/>
    </row>
    <row r="170" ht="15" customHeight="1">
      <c r="B170" s="283"/>
      <c r="C170" s="260" t="s">
        <v>3277</v>
      </c>
      <c r="D170" s="260"/>
      <c r="E170" s="260"/>
      <c r="F170" s="282" t="s">
        <v>3228</v>
      </c>
      <c r="G170" s="260"/>
      <c r="H170" s="260" t="s">
        <v>3278</v>
      </c>
      <c r="I170" s="260" t="s">
        <v>3230</v>
      </c>
      <c r="J170" s="260" t="s">
        <v>3279</v>
      </c>
      <c r="K170" s="304"/>
    </row>
    <row r="171" ht="15" customHeight="1">
      <c r="B171" s="283"/>
      <c r="C171" s="260" t="s">
        <v>87</v>
      </c>
      <c r="D171" s="260"/>
      <c r="E171" s="260"/>
      <c r="F171" s="282" t="s">
        <v>3228</v>
      </c>
      <c r="G171" s="260"/>
      <c r="H171" s="260" t="s">
        <v>3295</v>
      </c>
      <c r="I171" s="260" t="s">
        <v>3230</v>
      </c>
      <c r="J171" s="260" t="s">
        <v>3279</v>
      </c>
      <c r="K171" s="304"/>
    </row>
    <row r="172" ht="15" customHeight="1">
      <c r="B172" s="283"/>
      <c r="C172" s="260" t="s">
        <v>3233</v>
      </c>
      <c r="D172" s="260"/>
      <c r="E172" s="260"/>
      <c r="F172" s="282" t="s">
        <v>3234</v>
      </c>
      <c r="G172" s="260"/>
      <c r="H172" s="260" t="s">
        <v>3295</v>
      </c>
      <c r="I172" s="260" t="s">
        <v>3230</v>
      </c>
      <c r="J172" s="260">
        <v>50</v>
      </c>
      <c r="K172" s="304"/>
    </row>
    <row r="173" ht="15" customHeight="1">
      <c r="B173" s="283"/>
      <c r="C173" s="260" t="s">
        <v>3236</v>
      </c>
      <c r="D173" s="260"/>
      <c r="E173" s="260"/>
      <c r="F173" s="282" t="s">
        <v>3228</v>
      </c>
      <c r="G173" s="260"/>
      <c r="H173" s="260" t="s">
        <v>3295</v>
      </c>
      <c r="I173" s="260" t="s">
        <v>3238</v>
      </c>
      <c r="J173" s="260"/>
      <c r="K173" s="304"/>
    </row>
    <row r="174" ht="15" customHeight="1">
      <c r="B174" s="283"/>
      <c r="C174" s="260" t="s">
        <v>3247</v>
      </c>
      <c r="D174" s="260"/>
      <c r="E174" s="260"/>
      <c r="F174" s="282" t="s">
        <v>3234</v>
      </c>
      <c r="G174" s="260"/>
      <c r="H174" s="260" t="s">
        <v>3295</v>
      </c>
      <c r="I174" s="260" t="s">
        <v>3230</v>
      </c>
      <c r="J174" s="260">
        <v>50</v>
      </c>
      <c r="K174" s="304"/>
    </row>
    <row r="175" ht="15" customHeight="1">
      <c r="B175" s="283"/>
      <c r="C175" s="260" t="s">
        <v>3255</v>
      </c>
      <c r="D175" s="260"/>
      <c r="E175" s="260"/>
      <c r="F175" s="282" t="s">
        <v>3234</v>
      </c>
      <c r="G175" s="260"/>
      <c r="H175" s="260" t="s">
        <v>3295</v>
      </c>
      <c r="I175" s="260" t="s">
        <v>3230</v>
      </c>
      <c r="J175" s="260">
        <v>50</v>
      </c>
      <c r="K175" s="304"/>
    </row>
    <row r="176" ht="15" customHeight="1">
      <c r="B176" s="283"/>
      <c r="C176" s="260" t="s">
        <v>3253</v>
      </c>
      <c r="D176" s="260"/>
      <c r="E176" s="260"/>
      <c r="F176" s="282" t="s">
        <v>3234</v>
      </c>
      <c r="G176" s="260"/>
      <c r="H176" s="260" t="s">
        <v>3295</v>
      </c>
      <c r="I176" s="260" t="s">
        <v>3230</v>
      </c>
      <c r="J176" s="260">
        <v>50</v>
      </c>
      <c r="K176" s="304"/>
    </row>
    <row r="177" ht="15" customHeight="1">
      <c r="B177" s="283"/>
      <c r="C177" s="260" t="s">
        <v>140</v>
      </c>
      <c r="D177" s="260"/>
      <c r="E177" s="260"/>
      <c r="F177" s="282" t="s">
        <v>3228</v>
      </c>
      <c r="G177" s="260"/>
      <c r="H177" s="260" t="s">
        <v>3296</v>
      </c>
      <c r="I177" s="260" t="s">
        <v>3297</v>
      </c>
      <c r="J177" s="260"/>
      <c r="K177" s="304"/>
    </row>
    <row r="178" ht="15" customHeight="1">
      <c r="B178" s="283"/>
      <c r="C178" s="260" t="s">
        <v>57</v>
      </c>
      <c r="D178" s="260"/>
      <c r="E178" s="260"/>
      <c r="F178" s="282" t="s">
        <v>3228</v>
      </c>
      <c r="G178" s="260"/>
      <c r="H178" s="260" t="s">
        <v>3298</v>
      </c>
      <c r="I178" s="260" t="s">
        <v>3299</v>
      </c>
      <c r="J178" s="260">
        <v>1</v>
      </c>
      <c r="K178" s="304"/>
    </row>
    <row r="179" ht="15" customHeight="1">
      <c r="B179" s="283"/>
      <c r="C179" s="260" t="s">
        <v>53</v>
      </c>
      <c r="D179" s="260"/>
      <c r="E179" s="260"/>
      <c r="F179" s="282" t="s">
        <v>3228</v>
      </c>
      <c r="G179" s="260"/>
      <c r="H179" s="260" t="s">
        <v>3300</v>
      </c>
      <c r="I179" s="260" t="s">
        <v>3230</v>
      </c>
      <c r="J179" s="260">
        <v>20</v>
      </c>
      <c r="K179" s="304"/>
    </row>
    <row r="180" ht="15" customHeight="1">
      <c r="B180" s="283"/>
      <c r="C180" s="260" t="s">
        <v>54</v>
      </c>
      <c r="D180" s="260"/>
      <c r="E180" s="260"/>
      <c r="F180" s="282" t="s">
        <v>3228</v>
      </c>
      <c r="G180" s="260"/>
      <c r="H180" s="260" t="s">
        <v>3301</v>
      </c>
      <c r="I180" s="260" t="s">
        <v>3230</v>
      </c>
      <c r="J180" s="260">
        <v>255</v>
      </c>
      <c r="K180" s="304"/>
    </row>
    <row r="181" ht="15" customHeight="1">
      <c r="B181" s="283"/>
      <c r="C181" s="260" t="s">
        <v>141</v>
      </c>
      <c r="D181" s="260"/>
      <c r="E181" s="260"/>
      <c r="F181" s="282" t="s">
        <v>3228</v>
      </c>
      <c r="G181" s="260"/>
      <c r="H181" s="260" t="s">
        <v>3192</v>
      </c>
      <c r="I181" s="260" t="s">
        <v>3230</v>
      </c>
      <c r="J181" s="260">
        <v>10</v>
      </c>
      <c r="K181" s="304"/>
    </row>
    <row r="182" ht="15" customHeight="1">
      <c r="B182" s="283"/>
      <c r="C182" s="260" t="s">
        <v>142</v>
      </c>
      <c r="D182" s="260"/>
      <c r="E182" s="260"/>
      <c r="F182" s="282" t="s">
        <v>3228</v>
      </c>
      <c r="G182" s="260"/>
      <c r="H182" s="260" t="s">
        <v>3302</v>
      </c>
      <c r="I182" s="260" t="s">
        <v>3263</v>
      </c>
      <c r="J182" s="260"/>
      <c r="K182" s="304"/>
    </row>
    <row r="183" ht="15" customHeight="1">
      <c r="B183" s="283"/>
      <c r="C183" s="260" t="s">
        <v>3303</v>
      </c>
      <c r="D183" s="260"/>
      <c r="E183" s="260"/>
      <c r="F183" s="282" t="s">
        <v>3228</v>
      </c>
      <c r="G183" s="260"/>
      <c r="H183" s="260" t="s">
        <v>3304</v>
      </c>
      <c r="I183" s="260" t="s">
        <v>3263</v>
      </c>
      <c r="J183" s="260"/>
      <c r="K183" s="304"/>
    </row>
    <row r="184" ht="15" customHeight="1">
      <c r="B184" s="283"/>
      <c r="C184" s="260" t="s">
        <v>3292</v>
      </c>
      <c r="D184" s="260"/>
      <c r="E184" s="260"/>
      <c r="F184" s="282" t="s">
        <v>3228</v>
      </c>
      <c r="G184" s="260"/>
      <c r="H184" s="260" t="s">
        <v>3305</v>
      </c>
      <c r="I184" s="260" t="s">
        <v>3263</v>
      </c>
      <c r="J184" s="260"/>
      <c r="K184" s="304"/>
    </row>
    <row r="185" ht="15" customHeight="1">
      <c r="B185" s="283"/>
      <c r="C185" s="260" t="s">
        <v>144</v>
      </c>
      <c r="D185" s="260"/>
      <c r="E185" s="260"/>
      <c r="F185" s="282" t="s">
        <v>3234</v>
      </c>
      <c r="G185" s="260"/>
      <c r="H185" s="260" t="s">
        <v>3306</v>
      </c>
      <c r="I185" s="260" t="s">
        <v>3230</v>
      </c>
      <c r="J185" s="260">
        <v>50</v>
      </c>
      <c r="K185" s="304"/>
    </row>
    <row r="186" ht="15" customHeight="1">
      <c r="B186" s="283"/>
      <c r="C186" s="260" t="s">
        <v>3307</v>
      </c>
      <c r="D186" s="260"/>
      <c r="E186" s="260"/>
      <c r="F186" s="282" t="s">
        <v>3234</v>
      </c>
      <c r="G186" s="260"/>
      <c r="H186" s="260" t="s">
        <v>3308</v>
      </c>
      <c r="I186" s="260" t="s">
        <v>3309</v>
      </c>
      <c r="J186" s="260"/>
      <c r="K186" s="304"/>
    </row>
    <row r="187" ht="15" customHeight="1">
      <c r="B187" s="283"/>
      <c r="C187" s="260" t="s">
        <v>3310</v>
      </c>
      <c r="D187" s="260"/>
      <c r="E187" s="260"/>
      <c r="F187" s="282" t="s">
        <v>3234</v>
      </c>
      <c r="G187" s="260"/>
      <c r="H187" s="260" t="s">
        <v>3311</v>
      </c>
      <c r="I187" s="260" t="s">
        <v>3309</v>
      </c>
      <c r="J187" s="260"/>
      <c r="K187" s="304"/>
    </row>
    <row r="188" ht="15" customHeight="1">
      <c r="B188" s="283"/>
      <c r="C188" s="260" t="s">
        <v>3312</v>
      </c>
      <c r="D188" s="260"/>
      <c r="E188" s="260"/>
      <c r="F188" s="282" t="s">
        <v>3234</v>
      </c>
      <c r="G188" s="260"/>
      <c r="H188" s="260" t="s">
        <v>3313</v>
      </c>
      <c r="I188" s="260" t="s">
        <v>3309</v>
      </c>
      <c r="J188" s="260"/>
      <c r="K188" s="304"/>
    </row>
    <row r="189" ht="15" customHeight="1">
      <c r="B189" s="283"/>
      <c r="C189" s="316" t="s">
        <v>3314</v>
      </c>
      <c r="D189" s="260"/>
      <c r="E189" s="260"/>
      <c r="F189" s="282" t="s">
        <v>3234</v>
      </c>
      <c r="G189" s="260"/>
      <c r="H189" s="260" t="s">
        <v>3315</v>
      </c>
      <c r="I189" s="260" t="s">
        <v>3316</v>
      </c>
      <c r="J189" s="317" t="s">
        <v>3317</v>
      </c>
      <c r="K189" s="304"/>
    </row>
    <row r="190" ht="15" customHeight="1">
      <c r="B190" s="283"/>
      <c r="C190" s="267" t="s">
        <v>42</v>
      </c>
      <c r="D190" s="260"/>
      <c r="E190" s="260"/>
      <c r="F190" s="282" t="s">
        <v>3228</v>
      </c>
      <c r="G190" s="260"/>
      <c r="H190" s="257" t="s">
        <v>3318</v>
      </c>
      <c r="I190" s="260" t="s">
        <v>3319</v>
      </c>
      <c r="J190" s="260"/>
      <c r="K190" s="304"/>
    </row>
    <row r="191" ht="15" customHeight="1">
      <c r="B191" s="283"/>
      <c r="C191" s="267" t="s">
        <v>3320</v>
      </c>
      <c r="D191" s="260"/>
      <c r="E191" s="260"/>
      <c r="F191" s="282" t="s">
        <v>3228</v>
      </c>
      <c r="G191" s="260"/>
      <c r="H191" s="260" t="s">
        <v>3321</v>
      </c>
      <c r="I191" s="260" t="s">
        <v>3263</v>
      </c>
      <c r="J191" s="260"/>
      <c r="K191" s="304"/>
    </row>
    <row r="192" ht="15" customHeight="1">
      <c r="B192" s="283"/>
      <c r="C192" s="267" t="s">
        <v>3322</v>
      </c>
      <c r="D192" s="260"/>
      <c r="E192" s="260"/>
      <c r="F192" s="282" t="s">
        <v>3228</v>
      </c>
      <c r="G192" s="260"/>
      <c r="H192" s="260" t="s">
        <v>3323</v>
      </c>
      <c r="I192" s="260" t="s">
        <v>3263</v>
      </c>
      <c r="J192" s="260"/>
      <c r="K192" s="304"/>
    </row>
    <row r="193" ht="15" customHeight="1">
      <c r="B193" s="283"/>
      <c r="C193" s="267" t="s">
        <v>3324</v>
      </c>
      <c r="D193" s="260"/>
      <c r="E193" s="260"/>
      <c r="F193" s="282" t="s">
        <v>3234</v>
      </c>
      <c r="G193" s="260"/>
      <c r="H193" s="260" t="s">
        <v>3325</v>
      </c>
      <c r="I193" s="260" t="s">
        <v>3263</v>
      </c>
      <c r="J193" s="260"/>
      <c r="K193" s="304"/>
    </row>
    <row r="194" ht="15" customHeight="1">
      <c r="B194" s="310"/>
      <c r="C194" s="318"/>
      <c r="D194" s="292"/>
      <c r="E194" s="292"/>
      <c r="F194" s="292"/>
      <c r="G194" s="292"/>
      <c r="H194" s="292"/>
      <c r="I194" s="292"/>
      <c r="J194" s="292"/>
      <c r="K194" s="311"/>
    </row>
    <row r="195" ht="18.75" customHeight="1">
      <c r="B195" s="257"/>
      <c r="C195" s="260"/>
      <c r="D195" s="260"/>
      <c r="E195" s="260"/>
      <c r="F195" s="282"/>
      <c r="G195" s="260"/>
      <c r="H195" s="260"/>
      <c r="I195" s="260"/>
      <c r="J195" s="260"/>
      <c r="K195" s="257"/>
    </row>
    <row r="196" ht="18.75" customHeight="1">
      <c r="B196" s="257"/>
      <c r="C196" s="260"/>
      <c r="D196" s="260"/>
      <c r="E196" s="260"/>
      <c r="F196" s="282"/>
      <c r="G196" s="260"/>
      <c r="H196" s="260"/>
      <c r="I196" s="260"/>
      <c r="J196" s="260"/>
      <c r="K196" s="257"/>
    </row>
    <row r="197" ht="18.75" customHeight="1">
      <c r="B197" s="268"/>
      <c r="C197" s="268"/>
      <c r="D197" s="268"/>
      <c r="E197" s="268"/>
      <c r="F197" s="268"/>
      <c r="G197" s="268"/>
      <c r="H197" s="268"/>
      <c r="I197" s="268"/>
      <c r="J197" s="268"/>
      <c r="K197" s="268"/>
    </row>
    <row r="198" ht="13.5">
      <c r="B198" s="247"/>
      <c r="C198" s="248"/>
      <c r="D198" s="248"/>
      <c r="E198" s="248"/>
      <c r="F198" s="248"/>
      <c r="G198" s="248"/>
      <c r="H198" s="248"/>
      <c r="I198" s="248"/>
      <c r="J198" s="248"/>
      <c r="K198" s="249"/>
    </row>
    <row r="199" ht="21">
      <c r="B199" s="250"/>
      <c r="C199" s="251" t="s">
        <v>3326</v>
      </c>
      <c r="D199" s="251"/>
      <c r="E199" s="251"/>
      <c r="F199" s="251"/>
      <c r="G199" s="251"/>
      <c r="H199" s="251"/>
      <c r="I199" s="251"/>
      <c r="J199" s="251"/>
      <c r="K199" s="252"/>
    </row>
    <row r="200" ht="25.5" customHeight="1">
      <c r="B200" s="250"/>
      <c r="C200" s="319" t="s">
        <v>3327</v>
      </c>
      <c r="D200" s="319"/>
      <c r="E200" s="319"/>
      <c r="F200" s="319" t="s">
        <v>3328</v>
      </c>
      <c r="G200" s="320"/>
      <c r="H200" s="319" t="s">
        <v>3329</v>
      </c>
      <c r="I200" s="319"/>
      <c r="J200" s="319"/>
      <c r="K200" s="252"/>
    </row>
    <row r="201" ht="5.25" customHeight="1">
      <c r="B201" s="283"/>
      <c r="C201" s="280"/>
      <c r="D201" s="280"/>
      <c r="E201" s="280"/>
      <c r="F201" s="280"/>
      <c r="G201" s="260"/>
      <c r="H201" s="280"/>
      <c r="I201" s="280"/>
      <c r="J201" s="280"/>
      <c r="K201" s="304"/>
    </row>
    <row r="202" ht="15" customHeight="1">
      <c r="B202" s="283"/>
      <c r="C202" s="260" t="s">
        <v>3319</v>
      </c>
      <c r="D202" s="260"/>
      <c r="E202" s="260"/>
      <c r="F202" s="282" t="s">
        <v>43</v>
      </c>
      <c r="G202" s="260"/>
      <c r="H202" s="260" t="s">
        <v>3330</v>
      </c>
      <c r="I202" s="260"/>
      <c r="J202" s="260"/>
      <c r="K202" s="304"/>
    </row>
    <row r="203" ht="15" customHeight="1">
      <c r="B203" s="283"/>
      <c r="C203" s="289"/>
      <c r="D203" s="260"/>
      <c r="E203" s="260"/>
      <c r="F203" s="282" t="s">
        <v>44</v>
      </c>
      <c r="G203" s="260"/>
      <c r="H203" s="260" t="s">
        <v>3331</v>
      </c>
      <c r="I203" s="260"/>
      <c r="J203" s="260"/>
      <c r="K203" s="304"/>
    </row>
    <row r="204" ht="15" customHeight="1">
      <c r="B204" s="283"/>
      <c r="C204" s="289"/>
      <c r="D204" s="260"/>
      <c r="E204" s="260"/>
      <c r="F204" s="282" t="s">
        <v>47</v>
      </c>
      <c r="G204" s="260"/>
      <c r="H204" s="260" t="s">
        <v>3332</v>
      </c>
      <c r="I204" s="260"/>
      <c r="J204" s="260"/>
      <c r="K204" s="304"/>
    </row>
    <row r="205" ht="15" customHeight="1">
      <c r="B205" s="283"/>
      <c r="C205" s="260"/>
      <c r="D205" s="260"/>
      <c r="E205" s="260"/>
      <c r="F205" s="282" t="s">
        <v>45</v>
      </c>
      <c r="G205" s="260"/>
      <c r="H205" s="260" t="s">
        <v>3333</v>
      </c>
      <c r="I205" s="260"/>
      <c r="J205" s="260"/>
      <c r="K205" s="304"/>
    </row>
    <row r="206" ht="15" customHeight="1">
      <c r="B206" s="283"/>
      <c r="C206" s="260"/>
      <c r="D206" s="260"/>
      <c r="E206" s="260"/>
      <c r="F206" s="282" t="s">
        <v>46</v>
      </c>
      <c r="G206" s="260"/>
      <c r="H206" s="260" t="s">
        <v>3334</v>
      </c>
      <c r="I206" s="260"/>
      <c r="J206" s="260"/>
      <c r="K206" s="304"/>
    </row>
    <row r="207" ht="15" customHeight="1">
      <c r="B207" s="283"/>
      <c r="C207" s="260"/>
      <c r="D207" s="260"/>
      <c r="E207" s="260"/>
      <c r="F207" s="282"/>
      <c r="G207" s="260"/>
      <c r="H207" s="260"/>
      <c r="I207" s="260"/>
      <c r="J207" s="260"/>
      <c r="K207" s="304"/>
    </row>
    <row r="208" ht="15" customHeight="1">
      <c r="B208" s="283"/>
      <c r="C208" s="260" t="s">
        <v>3275</v>
      </c>
      <c r="D208" s="260"/>
      <c r="E208" s="260"/>
      <c r="F208" s="282" t="s">
        <v>79</v>
      </c>
      <c r="G208" s="260"/>
      <c r="H208" s="260" t="s">
        <v>3335</v>
      </c>
      <c r="I208" s="260"/>
      <c r="J208" s="260"/>
      <c r="K208" s="304"/>
    </row>
    <row r="209" ht="15" customHeight="1">
      <c r="B209" s="283"/>
      <c r="C209" s="289"/>
      <c r="D209" s="260"/>
      <c r="E209" s="260"/>
      <c r="F209" s="282" t="s">
        <v>116</v>
      </c>
      <c r="G209" s="260"/>
      <c r="H209" s="260" t="s">
        <v>3173</v>
      </c>
      <c r="I209" s="260"/>
      <c r="J209" s="260"/>
      <c r="K209" s="304"/>
    </row>
    <row r="210" ht="15" customHeight="1">
      <c r="B210" s="283"/>
      <c r="C210" s="260"/>
      <c r="D210" s="260"/>
      <c r="E210" s="260"/>
      <c r="F210" s="282" t="s">
        <v>3171</v>
      </c>
      <c r="G210" s="260"/>
      <c r="H210" s="260" t="s">
        <v>3336</v>
      </c>
      <c r="I210" s="260"/>
      <c r="J210" s="260"/>
      <c r="K210" s="304"/>
    </row>
    <row r="211" ht="15" customHeight="1">
      <c r="B211" s="321"/>
      <c r="C211" s="289"/>
      <c r="D211" s="289"/>
      <c r="E211" s="289"/>
      <c r="F211" s="282" t="s">
        <v>119</v>
      </c>
      <c r="G211" s="267"/>
      <c r="H211" s="308" t="s">
        <v>3174</v>
      </c>
      <c r="I211" s="308"/>
      <c r="J211" s="308"/>
      <c r="K211" s="322"/>
    </row>
    <row r="212" ht="15" customHeight="1">
      <c r="B212" s="321"/>
      <c r="C212" s="289"/>
      <c r="D212" s="289"/>
      <c r="E212" s="289"/>
      <c r="F212" s="282" t="s">
        <v>3175</v>
      </c>
      <c r="G212" s="267"/>
      <c r="H212" s="308" t="s">
        <v>3337</v>
      </c>
      <c r="I212" s="308"/>
      <c r="J212" s="308"/>
      <c r="K212" s="322"/>
    </row>
    <row r="213" ht="15" customHeight="1">
      <c r="B213" s="321"/>
      <c r="C213" s="289"/>
      <c r="D213" s="289"/>
      <c r="E213" s="289"/>
      <c r="F213" s="323"/>
      <c r="G213" s="267"/>
      <c r="H213" s="324"/>
      <c r="I213" s="324"/>
      <c r="J213" s="324"/>
      <c r="K213" s="322"/>
    </row>
    <row r="214" ht="15" customHeight="1">
      <c r="B214" s="321"/>
      <c r="C214" s="260" t="s">
        <v>3299</v>
      </c>
      <c r="D214" s="289"/>
      <c r="E214" s="289"/>
      <c r="F214" s="282">
        <v>1</v>
      </c>
      <c r="G214" s="267"/>
      <c r="H214" s="308" t="s">
        <v>3338</v>
      </c>
      <c r="I214" s="308"/>
      <c r="J214" s="308"/>
      <c r="K214" s="322"/>
    </row>
    <row r="215" ht="15" customHeight="1">
      <c r="B215" s="321"/>
      <c r="C215" s="289"/>
      <c r="D215" s="289"/>
      <c r="E215" s="289"/>
      <c r="F215" s="282">
        <v>2</v>
      </c>
      <c r="G215" s="267"/>
      <c r="H215" s="308" t="s">
        <v>3339</v>
      </c>
      <c r="I215" s="308"/>
      <c r="J215" s="308"/>
      <c r="K215" s="322"/>
    </row>
    <row r="216" ht="15" customHeight="1">
      <c r="B216" s="321"/>
      <c r="C216" s="289"/>
      <c r="D216" s="289"/>
      <c r="E216" s="289"/>
      <c r="F216" s="282">
        <v>3</v>
      </c>
      <c r="G216" s="267"/>
      <c r="H216" s="308" t="s">
        <v>3340</v>
      </c>
      <c r="I216" s="308"/>
      <c r="J216" s="308"/>
      <c r="K216" s="322"/>
    </row>
    <row r="217" ht="15" customHeight="1">
      <c r="B217" s="321"/>
      <c r="C217" s="289"/>
      <c r="D217" s="289"/>
      <c r="E217" s="289"/>
      <c r="F217" s="282">
        <v>4</v>
      </c>
      <c r="G217" s="267"/>
      <c r="H217" s="308" t="s">
        <v>3341</v>
      </c>
      <c r="I217" s="308"/>
      <c r="J217" s="308"/>
      <c r="K217" s="322"/>
    </row>
    <row r="218" ht="12.75" customHeight="1">
      <c r="B218" s="325"/>
      <c r="C218" s="326"/>
      <c r="D218" s="326"/>
      <c r="E218" s="326"/>
      <c r="F218" s="326"/>
      <c r="G218" s="326"/>
      <c r="H218" s="326"/>
      <c r="I218" s="326"/>
      <c r="J218" s="326"/>
      <c r="K218" s="327"/>
    </row>
  </sheetData>
  <sheetProtection autoFilter="0" deleteColumns="0" deleteRows="0" formatCells="0" formatColumns="0" formatRows="0" insertColumns="0" insertHyperlinks="0" insertRows="0" pivotTables="0" sort="0"/>
  <mergeCells count="77">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 ref="G42:J42"/>
    <mergeCell ref="G41:J41"/>
    <mergeCell ref="G43:J43"/>
    <mergeCell ref="G44:J44"/>
    <mergeCell ref="G45:J45"/>
    <mergeCell ref="C122:J122"/>
    <mergeCell ref="C102:J102"/>
    <mergeCell ref="C147:J147"/>
    <mergeCell ref="C165:J165"/>
    <mergeCell ref="C25:J25"/>
    <mergeCell ref="F20:J20"/>
    <mergeCell ref="F23:J23"/>
    <mergeCell ref="F21:J21"/>
    <mergeCell ref="F22:J22"/>
    <mergeCell ref="F19:J19"/>
    <mergeCell ref="D27:J27"/>
    <mergeCell ref="D28:J28"/>
    <mergeCell ref="D30:J30"/>
    <mergeCell ref="D31:J31"/>
    <mergeCell ref="C26:J26"/>
    <mergeCell ref="C3:J3"/>
    <mergeCell ref="C9:J9"/>
    <mergeCell ref="D10:J10"/>
    <mergeCell ref="D15:J15"/>
    <mergeCell ref="C4:J4"/>
    <mergeCell ref="C6:J6"/>
    <mergeCell ref="C7:J7"/>
    <mergeCell ref="D11:J11"/>
    <mergeCell ref="D16:J16"/>
    <mergeCell ref="D17:J17"/>
    <mergeCell ref="F18:J18"/>
    <mergeCell ref="D33:J33"/>
    <mergeCell ref="D34:J34"/>
    <mergeCell ref="D35:J35"/>
    <mergeCell ref="G36:J36"/>
    <mergeCell ref="G37:J37"/>
    <mergeCell ref="G38:J38"/>
    <mergeCell ref="G39:J39"/>
    <mergeCell ref="G40:J40"/>
    <mergeCell ref="D47:J47"/>
    <mergeCell ref="E48:J48"/>
    <mergeCell ref="E49:J49"/>
    <mergeCell ref="D51:J51"/>
    <mergeCell ref="E50:J50"/>
    <mergeCell ref="C52:J52"/>
    <mergeCell ref="C54:J54"/>
    <mergeCell ref="C55:J55"/>
    <mergeCell ref="D61:J61"/>
    <mergeCell ref="C57:J57"/>
    <mergeCell ref="D58:J58"/>
    <mergeCell ref="D59:J59"/>
    <mergeCell ref="D60:J60"/>
    <mergeCell ref="D62:J62"/>
    <mergeCell ref="D65:J65"/>
    <mergeCell ref="D66:J66"/>
    <mergeCell ref="D68:J68"/>
    <mergeCell ref="D63:J63"/>
    <mergeCell ref="D67:J67"/>
    <mergeCell ref="D69:J69"/>
    <mergeCell ref="D70:J70"/>
    <mergeCell ref="C75:J75"/>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81</v>
      </c>
      <c r="AZ2" s="118" t="s">
        <v>121</v>
      </c>
      <c r="BA2" s="118" t="s">
        <v>122</v>
      </c>
      <c r="BB2" s="118" t="s">
        <v>123</v>
      </c>
      <c r="BC2" s="118" t="s">
        <v>124</v>
      </c>
      <c r="BD2" s="118" t="s">
        <v>82</v>
      </c>
    </row>
    <row r="3" ht="6.96" customHeight="1">
      <c r="B3" s="20"/>
      <c r="C3" s="21"/>
      <c r="D3" s="21"/>
      <c r="E3" s="21"/>
      <c r="F3" s="21"/>
      <c r="G3" s="21"/>
      <c r="H3" s="21"/>
      <c r="I3" s="119"/>
      <c r="J3" s="21"/>
      <c r="K3" s="21"/>
      <c r="L3" s="22"/>
      <c r="AT3" s="19" t="s">
        <v>82</v>
      </c>
      <c r="AZ3" s="118" t="s">
        <v>49</v>
      </c>
      <c r="BA3" s="118" t="s">
        <v>125</v>
      </c>
      <c r="BB3" s="118" t="s">
        <v>123</v>
      </c>
      <c r="BC3" s="118" t="s">
        <v>126</v>
      </c>
      <c r="BD3" s="118"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s="1" customFormat="1" ht="12" customHeight="1">
      <c r="B8" s="37"/>
      <c r="D8" s="31" t="s">
        <v>128</v>
      </c>
      <c r="I8" s="121"/>
      <c r="L8" s="37"/>
    </row>
    <row r="9" s="1" customFormat="1" ht="36.96" customHeight="1">
      <c r="B9" s="37"/>
      <c r="E9" s="58" t="s">
        <v>129</v>
      </c>
      <c r="F9" s="1"/>
      <c r="G9" s="1"/>
      <c r="H9" s="1"/>
      <c r="I9" s="121"/>
      <c r="L9" s="37"/>
    </row>
    <row r="10" s="1" customFormat="1">
      <c r="B10" s="37"/>
      <c r="I10" s="121"/>
      <c r="L10" s="37"/>
    </row>
    <row r="11" s="1" customFormat="1" ht="12" customHeight="1">
      <c r="B11" s="37"/>
      <c r="D11" s="31" t="s">
        <v>19</v>
      </c>
      <c r="F11" s="19" t="s">
        <v>3</v>
      </c>
      <c r="I11" s="122" t="s">
        <v>20</v>
      </c>
      <c r="J11" s="19" t="s">
        <v>3</v>
      </c>
      <c r="L11" s="37"/>
    </row>
    <row r="12" s="1" customFormat="1" ht="12" customHeight="1">
      <c r="B12" s="37"/>
      <c r="D12" s="31" t="s">
        <v>21</v>
      </c>
      <c r="F12" s="19" t="s">
        <v>22</v>
      </c>
      <c r="I12" s="122" t="s">
        <v>23</v>
      </c>
      <c r="J12" s="60" t="str">
        <f>'Rekapitulace stavby'!AN8</f>
        <v>1.2.2019</v>
      </c>
      <c r="L12" s="37"/>
    </row>
    <row r="13" s="1" customFormat="1" ht="10.8" customHeight="1">
      <c r="B13" s="37"/>
      <c r="I13" s="121"/>
      <c r="L13" s="37"/>
    </row>
    <row r="14" s="1" customFormat="1" ht="12" customHeight="1">
      <c r="B14" s="37"/>
      <c r="D14" s="31" t="s">
        <v>25</v>
      </c>
      <c r="I14" s="122" t="s">
        <v>26</v>
      </c>
      <c r="J14" s="19" t="s">
        <v>3</v>
      </c>
      <c r="L14" s="37"/>
    </row>
    <row r="15" s="1" customFormat="1" ht="18" customHeight="1">
      <c r="B15" s="37"/>
      <c r="E15" s="19" t="s">
        <v>27</v>
      </c>
      <c r="I15" s="122" t="s">
        <v>28</v>
      </c>
      <c r="J15" s="19" t="s">
        <v>3</v>
      </c>
      <c r="L15" s="37"/>
    </row>
    <row r="16" s="1" customFormat="1" ht="6.96" customHeight="1">
      <c r="B16" s="37"/>
      <c r="I16" s="121"/>
      <c r="L16" s="37"/>
    </row>
    <row r="17" s="1" customFormat="1" ht="12" customHeight="1">
      <c r="B17" s="37"/>
      <c r="D17" s="31" t="s">
        <v>29</v>
      </c>
      <c r="I17" s="122" t="s">
        <v>26</v>
      </c>
      <c r="J17" s="32" t="str">
        <f>'Rekapitulace stavby'!AN13</f>
        <v>Vyplň údaj</v>
      </c>
      <c r="L17" s="37"/>
    </row>
    <row r="18" s="1" customFormat="1" ht="18" customHeight="1">
      <c r="B18" s="37"/>
      <c r="E18" s="32" t="str">
        <f>'Rekapitulace stavby'!E14</f>
        <v>Vyplň údaj</v>
      </c>
      <c r="F18" s="19"/>
      <c r="G18" s="19"/>
      <c r="H18" s="19"/>
      <c r="I18" s="122" t="s">
        <v>28</v>
      </c>
      <c r="J18" s="32" t="str">
        <f>'Rekapitulace stavby'!AN14</f>
        <v>Vyplň údaj</v>
      </c>
      <c r="L18" s="37"/>
    </row>
    <row r="19" s="1" customFormat="1" ht="6.96" customHeight="1">
      <c r="B19" s="37"/>
      <c r="I19" s="121"/>
      <c r="L19" s="37"/>
    </row>
    <row r="20" s="1" customFormat="1" ht="12" customHeight="1">
      <c r="B20" s="37"/>
      <c r="D20" s="31" t="s">
        <v>31</v>
      </c>
      <c r="I20" s="122" t="s">
        <v>26</v>
      </c>
      <c r="J20" s="19" t="s">
        <v>3</v>
      </c>
      <c r="L20" s="37"/>
    </row>
    <row r="21" s="1" customFormat="1" ht="18" customHeight="1">
      <c r="B21" s="37"/>
      <c r="E21" s="19" t="s">
        <v>32</v>
      </c>
      <c r="I21" s="122" t="s">
        <v>28</v>
      </c>
      <c r="J21" s="19" t="s">
        <v>3</v>
      </c>
      <c r="L21" s="37"/>
    </row>
    <row r="22" s="1" customFormat="1" ht="6.96" customHeight="1">
      <c r="B22" s="37"/>
      <c r="I22" s="121"/>
      <c r="L22" s="37"/>
    </row>
    <row r="23" s="1" customFormat="1" ht="12" customHeight="1">
      <c r="B23" s="37"/>
      <c r="D23" s="31" t="s">
        <v>34</v>
      </c>
      <c r="I23" s="122" t="s">
        <v>26</v>
      </c>
      <c r="J23" s="19" t="s">
        <v>3</v>
      </c>
      <c r="L23" s="37"/>
    </row>
    <row r="24" s="1" customFormat="1" ht="18" customHeight="1">
      <c r="B24" s="37"/>
      <c r="E24" s="19" t="s">
        <v>35</v>
      </c>
      <c r="I24" s="122" t="s">
        <v>28</v>
      </c>
      <c r="J24" s="19" t="s">
        <v>3</v>
      </c>
      <c r="L24" s="37"/>
    </row>
    <row r="25" s="1" customFormat="1" ht="6.96" customHeight="1">
      <c r="B25" s="37"/>
      <c r="I25" s="121"/>
      <c r="L25" s="37"/>
    </row>
    <row r="26" s="1" customFormat="1" ht="12" customHeight="1">
      <c r="B26" s="37"/>
      <c r="D26" s="31" t="s">
        <v>36</v>
      </c>
      <c r="I26" s="121"/>
      <c r="L26" s="37"/>
    </row>
    <row r="27" s="7" customFormat="1" ht="16.5" customHeight="1">
      <c r="B27" s="123"/>
      <c r="E27" s="35" t="s">
        <v>3</v>
      </c>
      <c r="F27" s="35"/>
      <c r="G27" s="35"/>
      <c r="H27" s="35"/>
      <c r="I27" s="124"/>
      <c r="L27" s="123"/>
    </row>
    <row r="28" s="1" customFormat="1" ht="6.96" customHeight="1">
      <c r="B28" s="37"/>
      <c r="I28" s="121"/>
      <c r="L28" s="37"/>
    </row>
    <row r="29" s="1" customFormat="1" ht="6.96" customHeight="1">
      <c r="B29" s="37"/>
      <c r="D29" s="63"/>
      <c r="E29" s="63"/>
      <c r="F29" s="63"/>
      <c r="G29" s="63"/>
      <c r="H29" s="63"/>
      <c r="I29" s="125"/>
      <c r="J29" s="63"/>
      <c r="K29" s="63"/>
      <c r="L29" s="37"/>
    </row>
    <row r="30" s="1" customFormat="1" ht="25.44" customHeight="1">
      <c r="B30" s="37"/>
      <c r="D30" s="126" t="s">
        <v>38</v>
      </c>
      <c r="I30" s="121"/>
      <c r="J30" s="83">
        <f>ROUND(J84, 2)</f>
        <v>0</v>
      </c>
      <c r="L30" s="37"/>
    </row>
    <row r="31" s="1" customFormat="1" ht="6.96" customHeight="1">
      <c r="B31" s="37"/>
      <c r="D31" s="63"/>
      <c r="E31" s="63"/>
      <c r="F31" s="63"/>
      <c r="G31" s="63"/>
      <c r="H31" s="63"/>
      <c r="I31" s="125"/>
      <c r="J31" s="63"/>
      <c r="K31" s="63"/>
      <c r="L31" s="37"/>
    </row>
    <row r="32" s="1" customFormat="1" ht="14.4" customHeight="1">
      <c r="B32" s="37"/>
      <c r="F32" s="41" t="s">
        <v>40</v>
      </c>
      <c r="I32" s="127" t="s">
        <v>39</v>
      </c>
      <c r="J32" s="41" t="s">
        <v>41</v>
      </c>
      <c r="L32" s="37"/>
    </row>
    <row r="33" s="1" customFormat="1" ht="14.4" customHeight="1">
      <c r="B33" s="37"/>
      <c r="D33" s="31" t="s">
        <v>42</v>
      </c>
      <c r="E33" s="31" t="s">
        <v>43</v>
      </c>
      <c r="F33" s="128">
        <f>ROUND((SUM(BE84:BE203)),  2)</f>
        <v>0</v>
      </c>
      <c r="I33" s="129">
        <v>0.20999999999999999</v>
      </c>
      <c r="J33" s="128">
        <f>ROUND(((SUM(BE84:BE203))*I33),  2)</f>
        <v>0</v>
      </c>
      <c r="L33" s="37"/>
    </row>
    <row r="34" s="1" customFormat="1" ht="14.4" customHeight="1">
      <c r="B34" s="37"/>
      <c r="E34" s="31" t="s">
        <v>44</v>
      </c>
      <c r="F34" s="128">
        <f>ROUND((SUM(BF84:BF203)),  2)</f>
        <v>0</v>
      </c>
      <c r="I34" s="129">
        <v>0.14999999999999999</v>
      </c>
      <c r="J34" s="128">
        <f>ROUND(((SUM(BF84:BF203))*I34),  2)</f>
        <v>0</v>
      </c>
      <c r="L34" s="37"/>
    </row>
    <row r="35" hidden="1" s="1" customFormat="1" ht="14.4" customHeight="1">
      <c r="B35" s="37"/>
      <c r="E35" s="31" t="s">
        <v>45</v>
      </c>
      <c r="F35" s="128">
        <f>ROUND((SUM(BG84:BG203)),  2)</f>
        <v>0</v>
      </c>
      <c r="I35" s="129">
        <v>0.20999999999999999</v>
      </c>
      <c r="J35" s="128">
        <f>0</f>
        <v>0</v>
      </c>
      <c r="L35" s="37"/>
    </row>
    <row r="36" hidden="1" s="1" customFormat="1" ht="14.4" customHeight="1">
      <c r="B36" s="37"/>
      <c r="E36" s="31" t="s">
        <v>46</v>
      </c>
      <c r="F36" s="128">
        <f>ROUND((SUM(BH84:BH203)),  2)</f>
        <v>0</v>
      </c>
      <c r="I36" s="129">
        <v>0.14999999999999999</v>
      </c>
      <c r="J36" s="128">
        <f>0</f>
        <v>0</v>
      </c>
      <c r="L36" s="37"/>
    </row>
    <row r="37" hidden="1" s="1" customFormat="1" ht="14.4" customHeight="1">
      <c r="B37" s="37"/>
      <c r="E37" s="31" t="s">
        <v>47</v>
      </c>
      <c r="F37" s="128">
        <f>ROUND((SUM(BI84:BI203)),  2)</f>
        <v>0</v>
      </c>
      <c r="I37" s="129">
        <v>0</v>
      </c>
      <c r="J37" s="128">
        <f>0</f>
        <v>0</v>
      </c>
      <c r="L37" s="37"/>
    </row>
    <row r="38" s="1" customFormat="1" ht="6.96" customHeight="1">
      <c r="B38" s="37"/>
      <c r="I38" s="121"/>
      <c r="L38" s="37"/>
    </row>
    <row r="39" s="1" customFormat="1" ht="25.44" customHeight="1">
      <c r="B39" s="37"/>
      <c r="C39" s="130"/>
      <c r="D39" s="131" t="s">
        <v>48</v>
      </c>
      <c r="E39" s="71"/>
      <c r="F39" s="71"/>
      <c r="G39" s="132" t="s">
        <v>49</v>
      </c>
      <c r="H39" s="133" t="s">
        <v>50</v>
      </c>
      <c r="I39" s="134"/>
      <c r="J39" s="135">
        <f>SUM(J30:J37)</f>
        <v>0</v>
      </c>
      <c r="K39" s="136"/>
      <c r="L39" s="37"/>
    </row>
    <row r="40" s="1" customFormat="1" ht="14.4" customHeight="1">
      <c r="B40" s="52"/>
      <c r="C40" s="53"/>
      <c r="D40" s="53"/>
      <c r="E40" s="53"/>
      <c r="F40" s="53"/>
      <c r="G40" s="53"/>
      <c r="H40" s="53"/>
      <c r="I40" s="137"/>
      <c r="J40" s="53"/>
      <c r="K40" s="53"/>
      <c r="L40" s="37"/>
    </row>
    <row r="44" s="1" customFormat="1" ht="6.96" customHeight="1">
      <c r="B44" s="54"/>
      <c r="C44" s="55"/>
      <c r="D44" s="55"/>
      <c r="E44" s="55"/>
      <c r="F44" s="55"/>
      <c r="G44" s="55"/>
      <c r="H44" s="55"/>
      <c r="I44" s="138"/>
      <c r="J44" s="55"/>
      <c r="K44" s="55"/>
      <c r="L44" s="37"/>
    </row>
    <row r="45" s="1" customFormat="1" ht="24.96" customHeight="1">
      <c r="B45" s="37"/>
      <c r="C45" s="23" t="s">
        <v>130</v>
      </c>
      <c r="I45" s="121"/>
      <c r="L45" s="37"/>
    </row>
    <row r="46" s="1" customFormat="1" ht="6.96" customHeight="1">
      <c r="B46" s="37"/>
      <c r="I46" s="121"/>
      <c r="L46" s="37"/>
    </row>
    <row r="47" s="1" customFormat="1" ht="12" customHeight="1">
      <c r="B47" s="37"/>
      <c r="C47" s="31" t="s">
        <v>17</v>
      </c>
      <c r="I47" s="121"/>
      <c r="L47" s="37"/>
    </row>
    <row r="48" s="1" customFormat="1" ht="16.5" customHeight="1">
      <c r="B48" s="37"/>
      <c r="E48" s="120" t="str">
        <f>E7</f>
        <v>Semčice, dostavba kanalizace 2.etapa a intenzifikace ČOV</v>
      </c>
      <c r="F48" s="31"/>
      <c r="G48" s="31"/>
      <c r="H48" s="31"/>
      <c r="I48" s="121"/>
      <c r="L48" s="37"/>
    </row>
    <row r="49" s="1" customFormat="1" ht="12" customHeight="1">
      <c r="B49" s="37"/>
      <c r="C49" s="31" t="s">
        <v>128</v>
      </c>
      <c r="I49" s="121"/>
      <c r="L49" s="37"/>
    </row>
    <row r="50" s="1" customFormat="1" ht="16.5" customHeight="1">
      <c r="B50" s="37"/>
      <c r="E50" s="58" t="str">
        <f>E9</f>
        <v>01 - SO 01 - Příprava staveniště</v>
      </c>
      <c r="F50" s="1"/>
      <c r="G50" s="1"/>
      <c r="H50" s="1"/>
      <c r="I50" s="121"/>
      <c r="L50" s="37"/>
    </row>
    <row r="51" s="1" customFormat="1" ht="6.96" customHeight="1">
      <c r="B51" s="37"/>
      <c r="I51" s="121"/>
      <c r="L51" s="37"/>
    </row>
    <row r="52" s="1" customFormat="1" ht="12" customHeight="1">
      <c r="B52" s="37"/>
      <c r="C52" s="31" t="s">
        <v>21</v>
      </c>
      <c r="F52" s="19" t="str">
        <f>F12</f>
        <v>Obec Semčice</v>
      </c>
      <c r="I52" s="122" t="s">
        <v>23</v>
      </c>
      <c r="J52" s="60" t="str">
        <f>IF(J12="","",J12)</f>
        <v>1.2.2019</v>
      </c>
      <c r="L52" s="37"/>
    </row>
    <row r="53" s="1" customFormat="1" ht="6.96" customHeight="1">
      <c r="B53" s="37"/>
      <c r="I53" s="121"/>
      <c r="L53" s="37"/>
    </row>
    <row r="54" s="1" customFormat="1" ht="24.9" customHeight="1">
      <c r="B54" s="37"/>
      <c r="C54" s="31" t="s">
        <v>25</v>
      </c>
      <c r="F54" s="19" t="str">
        <f>E15</f>
        <v>VaK Mladá Boleslav, a.s.</v>
      </c>
      <c r="I54" s="122" t="s">
        <v>31</v>
      </c>
      <c r="J54" s="35" t="str">
        <f>E21</f>
        <v>Vodohospodářské inženýrské služby, a.s.</v>
      </c>
      <c r="L54" s="37"/>
    </row>
    <row r="55" s="1" customFormat="1" ht="13.65" customHeight="1">
      <c r="B55" s="37"/>
      <c r="C55" s="31" t="s">
        <v>29</v>
      </c>
      <c r="F55" s="19" t="str">
        <f>IF(E18="","",E18)</f>
        <v>Vyplň údaj</v>
      </c>
      <c r="I55" s="122" t="s">
        <v>34</v>
      </c>
      <c r="J55" s="35" t="str">
        <f>E24</f>
        <v>Ing.Josef Němeček</v>
      </c>
      <c r="L55" s="37"/>
    </row>
    <row r="56" s="1" customFormat="1" ht="10.32" customHeight="1">
      <c r="B56" s="37"/>
      <c r="I56" s="121"/>
      <c r="L56" s="37"/>
    </row>
    <row r="57" s="1" customFormat="1" ht="29.28" customHeight="1">
      <c r="B57" s="37"/>
      <c r="C57" s="139" t="s">
        <v>131</v>
      </c>
      <c r="D57" s="130"/>
      <c r="E57" s="130"/>
      <c r="F57" s="130"/>
      <c r="G57" s="130"/>
      <c r="H57" s="130"/>
      <c r="I57" s="140"/>
      <c r="J57" s="141" t="s">
        <v>132</v>
      </c>
      <c r="K57" s="130"/>
      <c r="L57" s="37"/>
    </row>
    <row r="58" s="1" customFormat="1" ht="10.32" customHeight="1">
      <c r="B58" s="37"/>
      <c r="I58" s="121"/>
      <c r="L58" s="37"/>
    </row>
    <row r="59" s="1" customFormat="1" ht="22.8" customHeight="1">
      <c r="B59" s="37"/>
      <c r="C59" s="142" t="s">
        <v>70</v>
      </c>
      <c r="I59" s="121"/>
      <c r="J59" s="83">
        <f>J84</f>
        <v>0</v>
      </c>
      <c r="L59" s="37"/>
      <c r="AU59" s="19" t="s">
        <v>133</v>
      </c>
    </row>
    <row r="60" s="8" customFormat="1" ht="24.96" customHeight="1">
      <c r="B60" s="143"/>
      <c r="D60" s="144" t="s">
        <v>134</v>
      </c>
      <c r="E60" s="145"/>
      <c r="F60" s="145"/>
      <c r="G60" s="145"/>
      <c r="H60" s="145"/>
      <c r="I60" s="146"/>
      <c r="J60" s="147">
        <f>J85</f>
        <v>0</v>
      </c>
      <c r="L60" s="143"/>
    </row>
    <row r="61" s="9" customFormat="1" ht="19.92" customHeight="1">
      <c r="B61" s="148"/>
      <c r="D61" s="149" t="s">
        <v>135</v>
      </c>
      <c r="E61" s="150"/>
      <c r="F61" s="150"/>
      <c r="G61" s="150"/>
      <c r="H61" s="150"/>
      <c r="I61" s="151"/>
      <c r="J61" s="152">
        <f>J86</f>
        <v>0</v>
      </c>
      <c r="L61" s="148"/>
    </row>
    <row r="62" s="9" customFormat="1" ht="19.92" customHeight="1">
      <c r="B62" s="148"/>
      <c r="D62" s="149" t="s">
        <v>136</v>
      </c>
      <c r="E62" s="150"/>
      <c r="F62" s="150"/>
      <c r="G62" s="150"/>
      <c r="H62" s="150"/>
      <c r="I62" s="151"/>
      <c r="J62" s="152">
        <f>J192</f>
        <v>0</v>
      </c>
      <c r="L62" s="148"/>
    </row>
    <row r="63" s="9" customFormat="1" ht="19.92" customHeight="1">
      <c r="B63" s="148"/>
      <c r="D63" s="149" t="s">
        <v>137</v>
      </c>
      <c r="E63" s="150"/>
      <c r="F63" s="150"/>
      <c r="G63" s="150"/>
      <c r="H63" s="150"/>
      <c r="I63" s="151"/>
      <c r="J63" s="152">
        <f>J195</f>
        <v>0</v>
      </c>
      <c r="L63" s="148"/>
    </row>
    <row r="64" s="9" customFormat="1" ht="19.92" customHeight="1">
      <c r="B64" s="148"/>
      <c r="D64" s="149" t="s">
        <v>138</v>
      </c>
      <c r="E64" s="150"/>
      <c r="F64" s="150"/>
      <c r="G64" s="150"/>
      <c r="H64" s="150"/>
      <c r="I64" s="151"/>
      <c r="J64" s="152">
        <f>J201</f>
        <v>0</v>
      </c>
      <c r="L64" s="148"/>
    </row>
    <row r="65" s="1" customFormat="1" ht="21.84" customHeight="1">
      <c r="B65" s="37"/>
      <c r="I65" s="121"/>
      <c r="L65" s="37"/>
    </row>
    <row r="66" s="1" customFormat="1" ht="6.96" customHeight="1">
      <c r="B66" s="52"/>
      <c r="C66" s="53"/>
      <c r="D66" s="53"/>
      <c r="E66" s="53"/>
      <c r="F66" s="53"/>
      <c r="G66" s="53"/>
      <c r="H66" s="53"/>
      <c r="I66" s="137"/>
      <c r="J66" s="53"/>
      <c r="K66" s="53"/>
      <c r="L66" s="37"/>
    </row>
    <row r="70" s="1" customFormat="1" ht="6.96" customHeight="1">
      <c r="B70" s="54"/>
      <c r="C70" s="55"/>
      <c r="D70" s="55"/>
      <c r="E70" s="55"/>
      <c r="F70" s="55"/>
      <c r="G70" s="55"/>
      <c r="H70" s="55"/>
      <c r="I70" s="138"/>
      <c r="J70" s="55"/>
      <c r="K70" s="55"/>
      <c r="L70" s="37"/>
    </row>
    <row r="71" s="1" customFormat="1" ht="24.96" customHeight="1">
      <c r="B71" s="37"/>
      <c r="C71" s="23" t="s">
        <v>139</v>
      </c>
      <c r="I71" s="121"/>
      <c r="L71" s="37"/>
    </row>
    <row r="72" s="1" customFormat="1" ht="6.96" customHeight="1">
      <c r="B72" s="37"/>
      <c r="I72" s="121"/>
      <c r="L72" s="37"/>
    </row>
    <row r="73" s="1" customFormat="1" ht="12" customHeight="1">
      <c r="B73" s="37"/>
      <c r="C73" s="31" t="s">
        <v>17</v>
      </c>
      <c r="I73" s="121"/>
      <c r="L73" s="37"/>
    </row>
    <row r="74" s="1" customFormat="1" ht="16.5" customHeight="1">
      <c r="B74" s="37"/>
      <c r="E74" s="120" t="str">
        <f>E7</f>
        <v>Semčice, dostavba kanalizace 2.etapa a intenzifikace ČOV</v>
      </c>
      <c r="F74" s="31"/>
      <c r="G74" s="31"/>
      <c r="H74" s="31"/>
      <c r="I74" s="121"/>
      <c r="L74" s="37"/>
    </row>
    <row r="75" s="1" customFormat="1" ht="12" customHeight="1">
      <c r="B75" s="37"/>
      <c r="C75" s="31" t="s">
        <v>128</v>
      </c>
      <c r="I75" s="121"/>
      <c r="L75" s="37"/>
    </row>
    <row r="76" s="1" customFormat="1" ht="16.5" customHeight="1">
      <c r="B76" s="37"/>
      <c r="E76" s="58" t="str">
        <f>E9</f>
        <v>01 - SO 01 - Příprava staveniště</v>
      </c>
      <c r="F76" s="1"/>
      <c r="G76" s="1"/>
      <c r="H76" s="1"/>
      <c r="I76" s="121"/>
      <c r="L76" s="37"/>
    </row>
    <row r="77" s="1" customFormat="1" ht="6.96" customHeight="1">
      <c r="B77" s="37"/>
      <c r="I77" s="121"/>
      <c r="L77" s="37"/>
    </row>
    <row r="78" s="1" customFormat="1" ht="12" customHeight="1">
      <c r="B78" s="37"/>
      <c r="C78" s="31" t="s">
        <v>21</v>
      </c>
      <c r="F78" s="19" t="str">
        <f>F12</f>
        <v>Obec Semčice</v>
      </c>
      <c r="I78" s="122" t="s">
        <v>23</v>
      </c>
      <c r="J78" s="60" t="str">
        <f>IF(J12="","",J12)</f>
        <v>1.2.2019</v>
      </c>
      <c r="L78" s="37"/>
    </row>
    <row r="79" s="1" customFormat="1" ht="6.96" customHeight="1">
      <c r="B79" s="37"/>
      <c r="I79" s="121"/>
      <c r="L79" s="37"/>
    </row>
    <row r="80" s="1" customFormat="1" ht="24.9" customHeight="1">
      <c r="B80" s="37"/>
      <c r="C80" s="31" t="s">
        <v>25</v>
      </c>
      <c r="F80" s="19" t="str">
        <f>E15</f>
        <v>VaK Mladá Boleslav, a.s.</v>
      </c>
      <c r="I80" s="122" t="s">
        <v>31</v>
      </c>
      <c r="J80" s="35" t="str">
        <f>E21</f>
        <v>Vodohospodářské inženýrské služby, a.s.</v>
      </c>
      <c r="L80" s="37"/>
    </row>
    <row r="81" s="1" customFormat="1" ht="13.65" customHeight="1">
      <c r="B81" s="37"/>
      <c r="C81" s="31" t="s">
        <v>29</v>
      </c>
      <c r="F81" s="19" t="str">
        <f>IF(E18="","",E18)</f>
        <v>Vyplň údaj</v>
      </c>
      <c r="I81" s="122" t="s">
        <v>34</v>
      </c>
      <c r="J81" s="35" t="str">
        <f>E24</f>
        <v>Ing.Josef Němeček</v>
      </c>
      <c r="L81" s="37"/>
    </row>
    <row r="82" s="1" customFormat="1" ht="10.32" customHeight="1">
      <c r="B82" s="37"/>
      <c r="I82" s="121"/>
      <c r="L82" s="37"/>
    </row>
    <row r="83" s="10" customFormat="1" ht="29.28" customHeight="1">
      <c r="B83" s="153"/>
      <c r="C83" s="154" t="s">
        <v>140</v>
      </c>
      <c r="D83" s="155" t="s">
        <v>57</v>
      </c>
      <c r="E83" s="155" t="s">
        <v>53</v>
      </c>
      <c r="F83" s="155" t="s">
        <v>54</v>
      </c>
      <c r="G83" s="155" t="s">
        <v>141</v>
      </c>
      <c r="H83" s="155" t="s">
        <v>142</v>
      </c>
      <c r="I83" s="156" t="s">
        <v>143</v>
      </c>
      <c r="J83" s="155" t="s">
        <v>132</v>
      </c>
      <c r="K83" s="157" t="s">
        <v>144</v>
      </c>
      <c r="L83" s="153"/>
      <c r="M83" s="75" t="s">
        <v>3</v>
      </c>
      <c r="N83" s="76" t="s">
        <v>42</v>
      </c>
      <c r="O83" s="76" t="s">
        <v>145</v>
      </c>
      <c r="P83" s="76" t="s">
        <v>146</v>
      </c>
      <c r="Q83" s="76" t="s">
        <v>147</v>
      </c>
      <c r="R83" s="76" t="s">
        <v>148</v>
      </c>
      <c r="S83" s="76" t="s">
        <v>149</v>
      </c>
      <c r="T83" s="77" t="s">
        <v>150</v>
      </c>
    </row>
    <row r="84" s="1" customFormat="1" ht="22.8" customHeight="1">
      <c r="B84" s="37"/>
      <c r="C84" s="80" t="s">
        <v>151</v>
      </c>
      <c r="I84" s="121"/>
      <c r="J84" s="158">
        <f>BK84</f>
        <v>0</v>
      </c>
      <c r="L84" s="37"/>
      <c r="M84" s="78"/>
      <c r="N84" s="63"/>
      <c r="O84" s="63"/>
      <c r="P84" s="159">
        <f>P85</f>
        <v>0</v>
      </c>
      <c r="Q84" s="63"/>
      <c r="R84" s="159">
        <f>R85</f>
        <v>94.265435519999983</v>
      </c>
      <c r="S84" s="63"/>
      <c r="T84" s="160">
        <f>T85</f>
        <v>0</v>
      </c>
      <c r="AT84" s="19" t="s">
        <v>71</v>
      </c>
      <c r="AU84" s="19" t="s">
        <v>133</v>
      </c>
      <c r="BK84" s="161">
        <f>BK85</f>
        <v>0</v>
      </c>
    </row>
    <row r="85" s="11" customFormat="1" ht="25.92" customHeight="1">
      <c r="B85" s="162"/>
      <c r="D85" s="163" t="s">
        <v>71</v>
      </c>
      <c r="E85" s="164" t="s">
        <v>152</v>
      </c>
      <c r="F85" s="164" t="s">
        <v>153</v>
      </c>
      <c r="I85" s="165"/>
      <c r="J85" s="166">
        <f>BK85</f>
        <v>0</v>
      </c>
      <c r="L85" s="162"/>
      <c r="M85" s="167"/>
      <c r="N85" s="168"/>
      <c r="O85" s="168"/>
      <c r="P85" s="169">
        <f>P86+P192+P195+P201</f>
        <v>0</v>
      </c>
      <c r="Q85" s="168"/>
      <c r="R85" s="169">
        <f>R86+R192+R195+R201</f>
        <v>94.265435519999983</v>
      </c>
      <c r="S85" s="168"/>
      <c r="T85" s="170">
        <f>T86+T192+T195+T201</f>
        <v>0</v>
      </c>
      <c r="AR85" s="163" t="s">
        <v>80</v>
      </c>
      <c r="AT85" s="171" t="s">
        <v>71</v>
      </c>
      <c r="AU85" s="171" t="s">
        <v>72</v>
      </c>
      <c r="AY85" s="163" t="s">
        <v>154</v>
      </c>
      <c r="BK85" s="172">
        <f>BK86+BK192+BK195+BK201</f>
        <v>0</v>
      </c>
    </row>
    <row r="86" s="11" customFormat="1" ht="22.8" customHeight="1">
      <c r="B86" s="162"/>
      <c r="D86" s="163" t="s">
        <v>71</v>
      </c>
      <c r="E86" s="173" t="s">
        <v>80</v>
      </c>
      <c r="F86" s="173" t="s">
        <v>155</v>
      </c>
      <c r="I86" s="165"/>
      <c r="J86" s="174">
        <f>BK86</f>
        <v>0</v>
      </c>
      <c r="L86" s="162"/>
      <c r="M86" s="167"/>
      <c r="N86" s="168"/>
      <c r="O86" s="168"/>
      <c r="P86" s="169">
        <f>SUM(P87:P191)</f>
        <v>0</v>
      </c>
      <c r="Q86" s="168"/>
      <c r="R86" s="169">
        <f>SUM(R87:R191)</f>
        <v>78.587625519999989</v>
      </c>
      <c r="S86" s="168"/>
      <c r="T86" s="170">
        <f>SUM(T87:T191)</f>
        <v>0</v>
      </c>
      <c r="AR86" s="163" t="s">
        <v>80</v>
      </c>
      <c r="AT86" s="171" t="s">
        <v>71</v>
      </c>
      <c r="AU86" s="171" t="s">
        <v>80</v>
      </c>
      <c r="AY86" s="163" t="s">
        <v>154</v>
      </c>
      <c r="BK86" s="172">
        <f>SUM(BK87:BK191)</f>
        <v>0</v>
      </c>
    </row>
    <row r="87" s="1" customFormat="1" ht="16.5" customHeight="1">
      <c r="B87" s="175"/>
      <c r="C87" s="176" t="s">
        <v>80</v>
      </c>
      <c r="D87" s="176" t="s">
        <v>156</v>
      </c>
      <c r="E87" s="177" t="s">
        <v>157</v>
      </c>
      <c r="F87" s="178" t="s">
        <v>158</v>
      </c>
      <c r="G87" s="179" t="s">
        <v>159</v>
      </c>
      <c r="H87" s="180">
        <v>2160</v>
      </c>
      <c r="I87" s="181"/>
      <c r="J87" s="182">
        <f>ROUND(I87*H87,2)</f>
        <v>0</v>
      </c>
      <c r="K87" s="178" t="s">
        <v>160</v>
      </c>
      <c r="L87" s="37"/>
      <c r="M87" s="183" t="s">
        <v>3</v>
      </c>
      <c r="N87" s="184" t="s">
        <v>43</v>
      </c>
      <c r="O87" s="67"/>
      <c r="P87" s="185">
        <f>O87*H87</f>
        <v>0</v>
      </c>
      <c r="Q87" s="185">
        <v>0</v>
      </c>
      <c r="R87" s="185">
        <f>Q87*H87</f>
        <v>0</v>
      </c>
      <c r="S87" s="185">
        <v>0</v>
      </c>
      <c r="T87" s="186">
        <f>S87*H87</f>
        <v>0</v>
      </c>
      <c r="AR87" s="19" t="s">
        <v>161</v>
      </c>
      <c r="AT87" s="19" t="s">
        <v>156</v>
      </c>
      <c r="AU87" s="19" t="s">
        <v>82</v>
      </c>
      <c r="AY87" s="19" t="s">
        <v>154</v>
      </c>
      <c r="BE87" s="187">
        <f>IF(N87="základní",J87,0)</f>
        <v>0</v>
      </c>
      <c r="BF87" s="187">
        <f>IF(N87="snížená",J87,0)</f>
        <v>0</v>
      </c>
      <c r="BG87" s="187">
        <f>IF(N87="zákl. přenesená",J87,0)</f>
        <v>0</v>
      </c>
      <c r="BH87" s="187">
        <f>IF(N87="sníž. přenesená",J87,0)</f>
        <v>0</v>
      </c>
      <c r="BI87" s="187">
        <f>IF(N87="nulová",J87,0)</f>
        <v>0</v>
      </c>
      <c r="BJ87" s="19" t="s">
        <v>80</v>
      </c>
      <c r="BK87" s="187">
        <f>ROUND(I87*H87,2)</f>
        <v>0</v>
      </c>
      <c r="BL87" s="19" t="s">
        <v>161</v>
      </c>
      <c r="BM87" s="19" t="s">
        <v>162</v>
      </c>
    </row>
    <row r="88" s="1" customFormat="1">
      <c r="B88" s="37"/>
      <c r="D88" s="188" t="s">
        <v>163</v>
      </c>
      <c r="F88" s="189" t="s">
        <v>164</v>
      </c>
      <c r="I88" s="121"/>
      <c r="L88" s="37"/>
      <c r="M88" s="190"/>
      <c r="N88" s="67"/>
      <c r="O88" s="67"/>
      <c r="P88" s="67"/>
      <c r="Q88" s="67"/>
      <c r="R88" s="67"/>
      <c r="S88" s="67"/>
      <c r="T88" s="68"/>
      <c r="AT88" s="19" t="s">
        <v>163</v>
      </c>
      <c r="AU88" s="19" t="s">
        <v>82</v>
      </c>
    </row>
    <row r="89" s="12" customFormat="1">
      <c r="B89" s="191"/>
      <c r="D89" s="188" t="s">
        <v>165</v>
      </c>
      <c r="F89" s="192" t="s">
        <v>166</v>
      </c>
      <c r="H89" s="193">
        <v>2160</v>
      </c>
      <c r="I89" s="194"/>
      <c r="L89" s="191"/>
      <c r="M89" s="195"/>
      <c r="N89" s="196"/>
      <c r="O89" s="196"/>
      <c r="P89" s="196"/>
      <c r="Q89" s="196"/>
      <c r="R89" s="196"/>
      <c r="S89" s="196"/>
      <c r="T89" s="197"/>
      <c r="AT89" s="198" t="s">
        <v>165</v>
      </c>
      <c r="AU89" s="198" t="s">
        <v>82</v>
      </c>
      <c r="AV89" s="12" t="s">
        <v>82</v>
      </c>
      <c r="AW89" s="12" t="s">
        <v>4</v>
      </c>
      <c r="AX89" s="12" t="s">
        <v>80</v>
      </c>
      <c r="AY89" s="198" t="s">
        <v>154</v>
      </c>
    </row>
    <row r="90" s="1" customFormat="1" ht="16.5" customHeight="1">
      <c r="B90" s="175"/>
      <c r="C90" s="176" t="s">
        <v>82</v>
      </c>
      <c r="D90" s="176" t="s">
        <v>156</v>
      </c>
      <c r="E90" s="177" t="s">
        <v>167</v>
      </c>
      <c r="F90" s="178" t="s">
        <v>168</v>
      </c>
      <c r="G90" s="179" t="s">
        <v>169</v>
      </c>
      <c r="H90" s="180">
        <v>90</v>
      </c>
      <c r="I90" s="181"/>
      <c r="J90" s="182">
        <f>ROUND(I90*H90,2)</f>
        <v>0</v>
      </c>
      <c r="K90" s="178" t="s">
        <v>160</v>
      </c>
      <c r="L90" s="37"/>
      <c r="M90" s="183" t="s">
        <v>3</v>
      </c>
      <c r="N90" s="184" t="s">
        <v>43</v>
      </c>
      <c r="O90" s="67"/>
      <c r="P90" s="185">
        <f>O90*H90</f>
        <v>0</v>
      </c>
      <c r="Q90" s="185">
        <v>0</v>
      </c>
      <c r="R90" s="185">
        <f>Q90*H90</f>
        <v>0</v>
      </c>
      <c r="S90" s="185">
        <v>0</v>
      </c>
      <c r="T90" s="186">
        <f>S90*H90</f>
        <v>0</v>
      </c>
      <c r="AR90" s="19" t="s">
        <v>161</v>
      </c>
      <c r="AT90" s="19" t="s">
        <v>156</v>
      </c>
      <c r="AU90" s="19" t="s">
        <v>82</v>
      </c>
      <c r="AY90" s="19" t="s">
        <v>154</v>
      </c>
      <c r="BE90" s="187">
        <f>IF(N90="základní",J90,0)</f>
        <v>0</v>
      </c>
      <c r="BF90" s="187">
        <f>IF(N90="snížená",J90,0)</f>
        <v>0</v>
      </c>
      <c r="BG90" s="187">
        <f>IF(N90="zákl. přenesená",J90,0)</f>
        <v>0</v>
      </c>
      <c r="BH90" s="187">
        <f>IF(N90="sníž. přenesená",J90,0)</f>
        <v>0</v>
      </c>
      <c r="BI90" s="187">
        <f>IF(N90="nulová",J90,0)</f>
        <v>0</v>
      </c>
      <c r="BJ90" s="19" t="s">
        <v>80</v>
      </c>
      <c r="BK90" s="187">
        <f>ROUND(I90*H90,2)</f>
        <v>0</v>
      </c>
      <c r="BL90" s="19" t="s">
        <v>161</v>
      </c>
      <c r="BM90" s="19" t="s">
        <v>170</v>
      </c>
    </row>
    <row r="91" s="1" customFormat="1">
      <c r="B91" s="37"/>
      <c r="D91" s="188" t="s">
        <v>163</v>
      </c>
      <c r="F91" s="189" t="s">
        <v>171</v>
      </c>
      <c r="I91" s="121"/>
      <c r="L91" s="37"/>
      <c r="M91" s="190"/>
      <c r="N91" s="67"/>
      <c r="O91" s="67"/>
      <c r="P91" s="67"/>
      <c r="Q91" s="67"/>
      <c r="R91" s="67"/>
      <c r="S91" s="67"/>
      <c r="T91" s="68"/>
      <c r="AT91" s="19" t="s">
        <v>163</v>
      </c>
      <c r="AU91" s="19" t="s">
        <v>82</v>
      </c>
    </row>
    <row r="92" s="1" customFormat="1" ht="22.5" customHeight="1">
      <c r="B92" s="175"/>
      <c r="C92" s="176" t="s">
        <v>172</v>
      </c>
      <c r="D92" s="176" t="s">
        <v>156</v>
      </c>
      <c r="E92" s="177" t="s">
        <v>173</v>
      </c>
      <c r="F92" s="178" t="s">
        <v>174</v>
      </c>
      <c r="G92" s="179" t="s">
        <v>123</v>
      </c>
      <c r="H92" s="180">
        <v>147.30000000000001</v>
      </c>
      <c r="I92" s="181"/>
      <c r="J92" s="182">
        <f>ROUND(I92*H92,2)</f>
        <v>0</v>
      </c>
      <c r="K92" s="178" t="s">
        <v>160</v>
      </c>
      <c r="L92" s="37"/>
      <c r="M92" s="183" t="s">
        <v>3</v>
      </c>
      <c r="N92" s="184" t="s">
        <v>43</v>
      </c>
      <c r="O92" s="67"/>
      <c r="P92" s="185">
        <f>O92*H92</f>
        <v>0</v>
      </c>
      <c r="Q92" s="185">
        <v>0</v>
      </c>
      <c r="R92" s="185">
        <f>Q92*H92</f>
        <v>0</v>
      </c>
      <c r="S92" s="185">
        <v>0</v>
      </c>
      <c r="T92" s="186">
        <f>S92*H92</f>
        <v>0</v>
      </c>
      <c r="AR92" s="19" t="s">
        <v>161</v>
      </c>
      <c r="AT92" s="19" t="s">
        <v>156</v>
      </c>
      <c r="AU92" s="19" t="s">
        <v>82</v>
      </c>
      <c r="AY92" s="19" t="s">
        <v>154</v>
      </c>
      <c r="BE92" s="187">
        <f>IF(N92="základní",J92,0)</f>
        <v>0</v>
      </c>
      <c r="BF92" s="187">
        <f>IF(N92="snížená",J92,0)</f>
        <v>0</v>
      </c>
      <c r="BG92" s="187">
        <f>IF(N92="zákl. přenesená",J92,0)</f>
        <v>0</v>
      </c>
      <c r="BH92" s="187">
        <f>IF(N92="sníž. přenesená",J92,0)</f>
        <v>0</v>
      </c>
      <c r="BI92" s="187">
        <f>IF(N92="nulová",J92,0)</f>
        <v>0</v>
      </c>
      <c r="BJ92" s="19" t="s">
        <v>80</v>
      </c>
      <c r="BK92" s="187">
        <f>ROUND(I92*H92,2)</f>
        <v>0</v>
      </c>
      <c r="BL92" s="19" t="s">
        <v>161</v>
      </c>
      <c r="BM92" s="19" t="s">
        <v>175</v>
      </c>
    </row>
    <row r="93" s="1" customFormat="1">
      <c r="B93" s="37"/>
      <c r="D93" s="188" t="s">
        <v>163</v>
      </c>
      <c r="F93" s="189" t="s">
        <v>176</v>
      </c>
      <c r="I93" s="121"/>
      <c r="L93" s="37"/>
      <c r="M93" s="190"/>
      <c r="N93" s="67"/>
      <c r="O93" s="67"/>
      <c r="P93" s="67"/>
      <c r="Q93" s="67"/>
      <c r="R93" s="67"/>
      <c r="S93" s="67"/>
      <c r="T93" s="68"/>
      <c r="AT93" s="19" t="s">
        <v>163</v>
      </c>
      <c r="AU93" s="19" t="s">
        <v>82</v>
      </c>
    </row>
    <row r="94" s="12" customFormat="1">
      <c r="B94" s="191"/>
      <c r="D94" s="188" t="s">
        <v>165</v>
      </c>
      <c r="E94" s="198" t="s">
        <v>3</v>
      </c>
      <c r="F94" s="192" t="s">
        <v>177</v>
      </c>
      <c r="H94" s="193">
        <v>172.94999999999999</v>
      </c>
      <c r="I94" s="194"/>
      <c r="L94" s="191"/>
      <c r="M94" s="195"/>
      <c r="N94" s="196"/>
      <c r="O94" s="196"/>
      <c r="P94" s="196"/>
      <c r="Q94" s="196"/>
      <c r="R94" s="196"/>
      <c r="S94" s="196"/>
      <c r="T94" s="197"/>
      <c r="AT94" s="198" t="s">
        <v>165</v>
      </c>
      <c r="AU94" s="198" t="s">
        <v>82</v>
      </c>
      <c r="AV94" s="12" t="s">
        <v>82</v>
      </c>
      <c r="AW94" s="12" t="s">
        <v>33</v>
      </c>
      <c r="AX94" s="12" t="s">
        <v>72</v>
      </c>
      <c r="AY94" s="198" t="s">
        <v>154</v>
      </c>
    </row>
    <row r="95" s="12" customFormat="1">
      <c r="B95" s="191"/>
      <c r="D95" s="188" t="s">
        <v>165</v>
      </c>
      <c r="E95" s="198" t="s">
        <v>3</v>
      </c>
      <c r="F95" s="192" t="s">
        <v>178</v>
      </c>
      <c r="H95" s="193">
        <v>-25.649999999999999</v>
      </c>
      <c r="I95" s="194"/>
      <c r="L95" s="191"/>
      <c r="M95" s="195"/>
      <c r="N95" s="196"/>
      <c r="O95" s="196"/>
      <c r="P95" s="196"/>
      <c r="Q95" s="196"/>
      <c r="R95" s="196"/>
      <c r="S95" s="196"/>
      <c r="T95" s="197"/>
      <c r="AT95" s="198" t="s">
        <v>165</v>
      </c>
      <c r="AU95" s="198" t="s">
        <v>82</v>
      </c>
      <c r="AV95" s="12" t="s">
        <v>82</v>
      </c>
      <c r="AW95" s="12" t="s">
        <v>33</v>
      </c>
      <c r="AX95" s="12" t="s">
        <v>72</v>
      </c>
      <c r="AY95" s="198" t="s">
        <v>154</v>
      </c>
    </row>
    <row r="96" s="13" customFormat="1">
      <c r="B96" s="199"/>
      <c r="D96" s="188" t="s">
        <v>165</v>
      </c>
      <c r="E96" s="200" t="s">
        <v>3</v>
      </c>
      <c r="F96" s="201" t="s">
        <v>179</v>
      </c>
      <c r="H96" s="202">
        <v>147.30000000000001</v>
      </c>
      <c r="I96" s="203"/>
      <c r="L96" s="199"/>
      <c r="M96" s="204"/>
      <c r="N96" s="205"/>
      <c r="O96" s="205"/>
      <c r="P96" s="205"/>
      <c r="Q96" s="205"/>
      <c r="R96" s="205"/>
      <c r="S96" s="205"/>
      <c r="T96" s="206"/>
      <c r="AT96" s="200" t="s">
        <v>165</v>
      </c>
      <c r="AU96" s="200" t="s">
        <v>82</v>
      </c>
      <c r="AV96" s="13" t="s">
        <v>161</v>
      </c>
      <c r="AW96" s="13" t="s">
        <v>33</v>
      </c>
      <c r="AX96" s="13" t="s">
        <v>80</v>
      </c>
      <c r="AY96" s="200" t="s">
        <v>154</v>
      </c>
    </row>
    <row r="97" s="1" customFormat="1" ht="22.5" customHeight="1">
      <c r="B97" s="175"/>
      <c r="C97" s="176" t="s">
        <v>161</v>
      </c>
      <c r="D97" s="176" t="s">
        <v>156</v>
      </c>
      <c r="E97" s="177" t="s">
        <v>180</v>
      </c>
      <c r="F97" s="178" t="s">
        <v>181</v>
      </c>
      <c r="G97" s="179" t="s">
        <v>123</v>
      </c>
      <c r="H97" s="180">
        <v>366.93200000000002</v>
      </c>
      <c r="I97" s="181"/>
      <c r="J97" s="182">
        <f>ROUND(I97*H97,2)</f>
        <v>0</v>
      </c>
      <c r="K97" s="178" t="s">
        <v>160</v>
      </c>
      <c r="L97" s="37"/>
      <c r="M97" s="183" t="s">
        <v>3</v>
      </c>
      <c r="N97" s="184" t="s">
        <v>43</v>
      </c>
      <c r="O97" s="67"/>
      <c r="P97" s="185">
        <f>O97*H97</f>
        <v>0</v>
      </c>
      <c r="Q97" s="185">
        <v>0</v>
      </c>
      <c r="R97" s="185">
        <f>Q97*H97</f>
        <v>0</v>
      </c>
      <c r="S97" s="185">
        <v>0</v>
      </c>
      <c r="T97" s="186">
        <f>S97*H97</f>
        <v>0</v>
      </c>
      <c r="AR97" s="19" t="s">
        <v>161</v>
      </c>
      <c r="AT97" s="19" t="s">
        <v>156</v>
      </c>
      <c r="AU97" s="19" t="s">
        <v>82</v>
      </c>
      <c r="AY97" s="19" t="s">
        <v>154</v>
      </c>
      <c r="BE97" s="187">
        <f>IF(N97="základní",J97,0)</f>
        <v>0</v>
      </c>
      <c r="BF97" s="187">
        <f>IF(N97="snížená",J97,0)</f>
        <v>0</v>
      </c>
      <c r="BG97" s="187">
        <f>IF(N97="zákl. přenesená",J97,0)</f>
        <v>0</v>
      </c>
      <c r="BH97" s="187">
        <f>IF(N97="sníž. přenesená",J97,0)</f>
        <v>0</v>
      </c>
      <c r="BI97" s="187">
        <f>IF(N97="nulová",J97,0)</f>
        <v>0</v>
      </c>
      <c r="BJ97" s="19" t="s">
        <v>80</v>
      </c>
      <c r="BK97" s="187">
        <f>ROUND(I97*H97,2)</f>
        <v>0</v>
      </c>
      <c r="BL97" s="19" t="s">
        <v>161</v>
      </c>
      <c r="BM97" s="19" t="s">
        <v>182</v>
      </c>
    </row>
    <row r="98" s="1" customFormat="1">
      <c r="B98" s="37"/>
      <c r="D98" s="188" t="s">
        <v>163</v>
      </c>
      <c r="F98" s="189" t="s">
        <v>183</v>
      </c>
      <c r="I98" s="121"/>
      <c r="L98" s="37"/>
      <c r="M98" s="190"/>
      <c r="N98" s="67"/>
      <c r="O98" s="67"/>
      <c r="P98" s="67"/>
      <c r="Q98" s="67"/>
      <c r="R98" s="67"/>
      <c r="S98" s="67"/>
      <c r="T98" s="68"/>
      <c r="AT98" s="19" t="s">
        <v>163</v>
      </c>
      <c r="AU98" s="19" t="s">
        <v>82</v>
      </c>
    </row>
    <row r="99" s="12" customFormat="1">
      <c r="B99" s="191"/>
      <c r="D99" s="188" t="s">
        <v>165</v>
      </c>
      <c r="E99" s="198" t="s">
        <v>3</v>
      </c>
      <c r="F99" s="192" t="s">
        <v>184</v>
      </c>
      <c r="H99" s="193">
        <v>1495.1300000000001</v>
      </c>
      <c r="I99" s="194"/>
      <c r="L99" s="191"/>
      <c r="M99" s="195"/>
      <c r="N99" s="196"/>
      <c r="O99" s="196"/>
      <c r="P99" s="196"/>
      <c r="Q99" s="196"/>
      <c r="R99" s="196"/>
      <c r="S99" s="196"/>
      <c r="T99" s="197"/>
      <c r="AT99" s="198" t="s">
        <v>165</v>
      </c>
      <c r="AU99" s="198" t="s">
        <v>82</v>
      </c>
      <c r="AV99" s="12" t="s">
        <v>82</v>
      </c>
      <c r="AW99" s="12" t="s">
        <v>33</v>
      </c>
      <c r="AX99" s="12" t="s">
        <v>72</v>
      </c>
      <c r="AY99" s="198" t="s">
        <v>154</v>
      </c>
    </row>
    <row r="100" s="12" customFormat="1">
      <c r="B100" s="191"/>
      <c r="D100" s="188" t="s">
        <v>165</v>
      </c>
      <c r="E100" s="198" t="s">
        <v>3</v>
      </c>
      <c r="F100" s="192" t="s">
        <v>185</v>
      </c>
      <c r="H100" s="193">
        <v>289.80000000000001</v>
      </c>
      <c r="I100" s="194"/>
      <c r="L100" s="191"/>
      <c r="M100" s="195"/>
      <c r="N100" s="196"/>
      <c r="O100" s="196"/>
      <c r="P100" s="196"/>
      <c r="Q100" s="196"/>
      <c r="R100" s="196"/>
      <c r="S100" s="196"/>
      <c r="T100" s="197"/>
      <c r="AT100" s="198" t="s">
        <v>165</v>
      </c>
      <c r="AU100" s="198" t="s">
        <v>82</v>
      </c>
      <c r="AV100" s="12" t="s">
        <v>82</v>
      </c>
      <c r="AW100" s="12" t="s">
        <v>33</v>
      </c>
      <c r="AX100" s="12" t="s">
        <v>72</v>
      </c>
      <c r="AY100" s="198" t="s">
        <v>154</v>
      </c>
    </row>
    <row r="101" s="12" customFormat="1">
      <c r="B101" s="191"/>
      <c r="D101" s="188" t="s">
        <v>165</v>
      </c>
      <c r="E101" s="198" t="s">
        <v>3</v>
      </c>
      <c r="F101" s="192" t="s">
        <v>186</v>
      </c>
      <c r="H101" s="193">
        <v>49.728000000000002</v>
      </c>
      <c r="I101" s="194"/>
      <c r="L101" s="191"/>
      <c r="M101" s="195"/>
      <c r="N101" s="196"/>
      <c r="O101" s="196"/>
      <c r="P101" s="196"/>
      <c r="Q101" s="196"/>
      <c r="R101" s="196"/>
      <c r="S101" s="196"/>
      <c r="T101" s="197"/>
      <c r="AT101" s="198" t="s">
        <v>165</v>
      </c>
      <c r="AU101" s="198" t="s">
        <v>82</v>
      </c>
      <c r="AV101" s="12" t="s">
        <v>82</v>
      </c>
      <c r="AW101" s="12" t="s">
        <v>33</v>
      </c>
      <c r="AX101" s="12" t="s">
        <v>72</v>
      </c>
      <c r="AY101" s="198" t="s">
        <v>154</v>
      </c>
    </row>
    <row r="102" s="13" customFormat="1">
      <c r="B102" s="199"/>
      <c r="D102" s="188" t="s">
        <v>165</v>
      </c>
      <c r="E102" s="200" t="s">
        <v>49</v>
      </c>
      <c r="F102" s="201" t="s">
        <v>179</v>
      </c>
      <c r="H102" s="202">
        <v>1834.6579999999999</v>
      </c>
      <c r="I102" s="203"/>
      <c r="L102" s="199"/>
      <c r="M102" s="204"/>
      <c r="N102" s="205"/>
      <c r="O102" s="205"/>
      <c r="P102" s="205"/>
      <c r="Q102" s="205"/>
      <c r="R102" s="205"/>
      <c r="S102" s="205"/>
      <c r="T102" s="206"/>
      <c r="AT102" s="200" t="s">
        <v>165</v>
      </c>
      <c r="AU102" s="200" t="s">
        <v>82</v>
      </c>
      <c r="AV102" s="13" t="s">
        <v>161</v>
      </c>
      <c r="AW102" s="13" t="s">
        <v>33</v>
      </c>
      <c r="AX102" s="13" t="s">
        <v>72</v>
      </c>
      <c r="AY102" s="200" t="s">
        <v>154</v>
      </c>
    </row>
    <row r="103" s="12" customFormat="1">
      <c r="B103" s="191"/>
      <c r="D103" s="188" t="s">
        <v>165</v>
      </c>
      <c r="E103" s="198" t="s">
        <v>3</v>
      </c>
      <c r="F103" s="192" t="s">
        <v>187</v>
      </c>
      <c r="H103" s="193">
        <v>366.93200000000002</v>
      </c>
      <c r="I103" s="194"/>
      <c r="L103" s="191"/>
      <c r="M103" s="195"/>
      <c r="N103" s="196"/>
      <c r="O103" s="196"/>
      <c r="P103" s="196"/>
      <c r="Q103" s="196"/>
      <c r="R103" s="196"/>
      <c r="S103" s="196"/>
      <c r="T103" s="197"/>
      <c r="AT103" s="198" t="s">
        <v>165</v>
      </c>
      <c r="AU103" s="198" t="s">
        <v>82</v>
      </c>
      <c r="AV103" s="12" t="s">
        <v>82</v>
      </c>
      <c r="AW103" s="12" t="s">
        <v>33</v>
      </c>
      <c r="AX103" s="12" t="s">
        <v>80</v>
      </c>
      <c r="AY103" s="198" t="s">
        <v>154</v>
      </c>
    </row>
    <row r="104" s="1" customFormat="1" ht="22.5" customHeight="1">
      <c r="B104" s="175"/>
      <c r="C104" s="176" t="s">
        <v>188</v>
      </c>
      <c r="D104" s="176" t="s">
        <v>156</v>
      </c>
      <c r="E104" s="177" t="s">
        <v>189</v>
      </c>
      <c r="F104" s="178" t="s">
        <v>190</v>
      </c>
      <c r="G104" s="179" t="s">
        <v>123</v>
      </c>
      <c r="H104" s="180">
        <v>733.86300000000006</v>
      </c>
      <c r="I104" s="181"/>
      <c r="J104" s="182">
        <f>ROUND(I104*H104,2)</f>
        <v>0</v>
      </c>
      <c r="K104" s="178" t="s">
        <v>160</v>
      </c>
      <c r="L104" s="37"/>
      <c r="M104" s="183" t="s">
        <v>3</v>
      </c>
      <c r="N104" s="184" t="s">
        <v>43</v>
      </c>
      <c r="O104" s="67"/>
      <c r="P104" s="185">
        <f>O104*H104</f>
        <v>0</v>
      </c>
      <c r="Q104" s="185">
        <v>0</v>
      </c>
      <c r="R104" s="185">
        <f>Q104*H104</f>
        <v>0</v>
      </c>
      <c r="S104" s="185">
        <v>0</v>
      </c>
      <c r="T104" s="186">
        <f>S104*H104</f>
        <v>0</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191</v>
      </c>
    </row>
    <row r="105" s="1" customFormat="1">
      <c r="B105" s="37"/>
      <c r="D105" s="188" t="s">
        <v>163</v>
      </c>
      <c r="F105" s="189" t="s">
        <v>183</v>
      </c>
      <c r="I105" s="121"/>
      <c r="L105" s="37"/>
      <c r="M105" s="190"/>
      <c r="N105" s="67"/>
      <c r="O105" s="67"/>
      <c r="P105" s="67"/>
      <c r="Q105" s="67"/>
      <c r="R105" s="67"/>
      <c r="S105" s="67"/>
      <c r="T105" s="68"/>
      <c r="AT105" s="19" t="s">
        <v>163</v>
      </c>
      <c r="AU105" s="19" t="s">
        <v>82</v>
      </c>
    </row>
    <row r="106" s="12" customFormat="1">
      <c r="B106" s="191"/>
      <c r="D106" s="188" t="s">
        <v>165</v>
      </c>
      <c r="E106" s="198" t="s">
        <v>3</v>
      </c>
      <c r="F106" s="192" t="s">
        <v>192</v>
      </c>
      <c r="H106" s="193">
        <v>733.86300000000006</v>
      </c>
      <c r="I106" s="194"/>
      <c r="L106" s="191"/>
      <c r="M106" s="195"/>
      <c r="N106" s="196"/>
      <c r="O106" s="196"/>
      <c r="P106" s="196"/>
      <c r="Q106" s="196"/>
      <c r="R106" s="196"/>
      <c r="S106" s="196"/>
      <c r="T106" s="197"/>
      <c r="AT106" s="198" t="s">
        <v>165</v>
      </c>
      <c r="AU106" s="198" t="s">
        <v>82</v>
      </c>
      <c r="AV106" s="12" t="s">
        <v>82</v>
      </c>
      <c r="AW106" s="12" t="s">
        <v>33</v>
      </c>
      <c r="AX106" s="12" t="s">
        <v>80</v>
      </c>
      <c r="AY106" s="198" t="s">
        <v>154</v>
      </c>
    </row>
    <row r="107" s="1" customFormat="1" ht="22.5" customHeight="1">
      <c r="B107" s="175"/>
      <c r="C107" s="176" t="s">
        <v>193</v>
      </c>
      <c r="D107" s="176" t="s">
        <v>156</v>
      </c>
      <c r="E107" s="177" t="s">
        <v>194</v>
      </c>
      <c r="F107" s="178" t="s">
        <v>195</v>
      </c>
      <c r="G107" s="179" t="s">
        <v>123</v>
      </c>
      <c r="H107" s="180">
        <v>550.39700000000005</v>
      </c>
      <c r="I107" s="181"/>
      <c r="J107" s="182">
        <f>ROUND(I107*H107,2)</f>
        <v>0</v>
      </c>
      <c r="K107" s="178" t="s">
        <v>160</v>
      </c>
      <c r="L107" s="37"/>
      <c r="M107" s="183" t="s">
        <v>3</v>
      </c>
      <c r="N107" s="184" t="s">
        <v>43</v>
      </c>
      <c r="O107" s="67"/>
      <c r="P107" s="185">
        <f>O107*H107</f>
        <v>0</v>
      </c>
      <c r="Q107" s="185">
        <v>0</v>
      </c>
      <c r="R107" s="185">
        <f>Q107*H107</f>
        <v>0</v>
      </c>
      <c r="S107" s="185">
        <v>0</v>
      </c>
      <c r="T107" s="186">
        <f>S107*H107</f>
        <v>0</v>
      </c>
      <c r="AR107" s="19" t="s">
        <v>161</v>
      </c>
      <c r="AT107" s="19" t="s">
        <v>156</v>
      </c>
      <c r="AU107" s="19" t="s">
        <v>82</v>
      </c>
      <c r="AY107" s="19" t="s">
        <v>154</v>
      </c>
      <c r="BE107" s="187">
        <f>IF(N107="základní",J107,0)</f>
        <v>0</v>
      </c>
      <c r="BF107" s="187">
        <f>IF(N107="snížená",J107,0)</f>
        <v>0</v>
      </c>
      <c r="BG107" s="187">
        <f>IF(N107="zákl. přenesená",J107,0)</f>
        <v>0</v>
      </c>
      <c r="BH107" s="187">
        <f>IF(N107="sníž. přenesená",J107,0)</f>
        <v>0</v>
      </c>
      <c r="BI107" s="187">
        <f>IF(N107="nulová",J107,0)</f>
        <v>0</v>
      </c>
      <c r="BJ107" s="19" t="s">
        <v>80</v>
      </c>
      <c r="BK107" s="187">
        <f>ROUND(I107*H107,2)</f>
        <v>0</v>
      </c>
      <c r="BL107" s="19" t="s">
        <v>161</v>
      </c>
      <c r="BM107" s="19" t="s">
        <v>196</v>
      </c>
    </row>
    <row r="108" s="1" customFormat="1">
      <c r="B108" s="37"/>
      <c r="D108" s="188" t="s">
        <v>163</v>
      </c>
      <c r="F108" s="189" t="s">
        <v>183</v>
      </c>
      <c r="I108" s="121"/>
      <c r="L108" s="37"/>
      <c r="M108" s="190"/>
      <c r="N108" s="67"/>
      <c r="O108" s="67"/>
      <c r="P108" s="67"/>
      <c r="Q108" s="67"/>
      <c r="R108" s="67"/>
      <c r="S108" s="67"/>
      <c r="T108" s="68"/>
      <c r="AT108" s="19" t="s">
        <v>163</v>
      </c>
      <c r="AU108" s="19" t="s">
        <v>82</v>
      </c>
    </row>
    <row r="109" s="12" customFormat="1">
      <c r="B109" s="191"/>
      <c r="D109" s="188" t="s">
        <v>165</v>
      </c>
      <c r="E109" s="198" t="s">
        <v>3</v>
      </c>
      <c r="F109" s="192" t="s">
        <v>197</v>
      </c>
      <c r="H109" s="193">
        <v>550.39700000000005</v>
      </c>
      <c r="I109" s="194"/>
      <c r="L109" s="191"/>
      <c r="M109" s="195"/>
      <c r="N109" s="196"/>
      <c r="O109" s="196"/>
      <c r="P109" s="196"/>
      <c r="Q109" s="196"/>
      <c r="R109" s="196"/>
      <c r="S109" s="196"/>
      <c r="T109" s="197"/>
      <c r="AT109" s="198" t="s">
        <v>165</v>
      </c>
      <c r="AU109" s="198" t="s">
        <v>82</v>
      </c>
      <c r="AV109" s="12" t="s">
        <v>82</v>
      </c>
      <c r="AW109" s="12" t="s">
        <v>33</v>
      </c>
      <c r="AX109" s="12" t="s">
        <v>80</v>
      </c>
      <c r="AY109" s="198" t="s">
        <v>154</v>
      </c>
    </row>
    <row r="110" s="1" customFormat="1" ht="22.5" customHeight="1">
      <c r="B110" s="175"/>
      <c r="C110" s="176" t="s">
        <v>198</v>
      </c>
      <c r="D110" s="176" t="s">
        <v>156</v>
      </c>
      <c r="E110" s="177" t="s">
        <v>199</v>
      </c>
      <c r="F110" s="178" t="s">
        <v>200</v>
      </c>
      <c r="G110" s="179" t="s">
        <v>123</v>
      </c>
      <c r="H110" s="180">
        <v>183.46600000000001</v>
      </c>
      <c r="I110" s="181"/>
      <c r="J110" s="182">
        <f>ROUND(I110*H110,2)</f>
        <v>0</v>
      </c>
      <c r="K110" s="178" t="s">
        <v>160</v>
      </c>
      <c r="L110" s="37"/>
      <c r="M110" s="183" t="s">
        <v>3</v>
      </c>
      <c r="N110" s="184" t="s">
        <v>43</v>
      </c>
      <c r="O110" s="67"/>
      <c r="P110" s="185">
        <f>O110*H110</f>
        <v>0</v>
      </c>
      <c r="Q110" s="185">
        <v>0.0082199999999999999</v>
      </c>
      <c r="R110" s="185">
        <f>Q110*H110</f>
        <v>1.5080905200000001</v>
      </c>
      <c r="S110" s="185">
        <v>0</v>
      </c>
      <c r="T110" s="186">
        <f>S110*H110</f>
        <v>0</v>
      </c>
      <c r="AR110" s="19" t="s">
        <v>161</v>
      </c>
      <c r="AT110" s="19" t="s">
        <v>156</v>
      </c>
      <c r="AU110" s="19" t="s">
        <v>82</v>
      </c>
      <c r="AY110" s="19" t="s">
        <v>154</v>
      </c>
      <c r="BE110" s="187">
        <f>IF(N110="základní",J110,0)</f>
        <v>0</v>
      </c>
      <c r="BF110" s="187">
        <f>IF(N110="snížená",J110,0)</f>
        <v>0</v>
      </c>
      <c r="BG110" s="187">
        <f>IF(N110="zákl. přenesená",J110,0)</f>
        <v>0</v>
      </c>
      <c r="BH110" s="187">
        <f>IF(N110="sníž. přenesená",J110,0)</f>
        <v>0</v>
      </c>
      <c r="BI110" s="187">
        <f>IF(N110="nulová",J110,0)</f>
        <v>0</v>
      </c>
      <c r="BJ110" s="19" t="s">
        <v>80</v>
      </c>
      <c r="BK110" s="187">
        <f>ROUND(I110*H110,2)</f>
        <v>0</v>
      </c>
      <c r="BL110" s="19" t="s">
        <v>161</v>
      </c>
      <c r="BM110" s="19" t="s">
        <v>201</v>
      </c>
    </row>
    <row r="111" s="1" customFormat="1">
      <c r="B111" s="37"/>
      <c r="D111" s="188" t="s">
        <v>163</v>
      </c>
      <c r="F111" s="189" t="s">
        <v>183</v>
      </c>
      <c r="I111" s="121"/>
      <c r="L111" s="37"/>
      <c r="M111" s="190"/>
      <c r="N111" s="67"/>
      <c r="O111" s="67"/>
      <c r="P111" s="67"/>
      <c r="Q111" s="67"/>
      <c r="R111" s="67"/>
      <c r="S111" s="67"/>
      <c r="T111" s="68"/>
      <c r="AT111" s="19" t="s">
        <v>163</v>
      </c>
      <c r="AU111" s="19" t="s">
        <v>82</v>
      </c>
    </row>
    <row r="112" s="12" customFormat="1">
      <c r="B112" s="191"/>
      <c r="D112" s="188" t="s">
        <v>165</v>
      </c>
      <c r="E112" s="198" t="s">
        <v>3</v>
      </c>
      <c r="F112" s="192" t="s">
        <v>202</v>
      </c>
      <c r="H112" s="193">
        <v>183.46600000000001</v>
      </c>
      <c r="I112" s="194"/>
      <c r="L112" s="191"/>
      <c r="M112" s="195"/>
      <c r="N112" s="196"/>
      <c r="O112" s="196"/>
      <c r="P112" s="196"/>
      <c r="Q112" s="196"/>
      <c r="R112" s="196"/>
      <c r="S112" s="196"/>
      <c r="T112" s="197"/>
      <c r="AT112" s="198" t="s">
        <v>165</v>
      </c>
      <c r="AU112" s="198" t="s">
        <v>82</v>
      </c>
      <c r="AV112" s="12" t="s">
        <v>82</v>
      </c>
      <c r="AW112" s="12" t="s">
        <v>33</v>
      </c>
      <c r="AX112" s="12" t="s">
        <v>80</v>
      </c>
      <c r="AY112" s="198" t="s">
        <v>154</v>
      </c>
    </row>
    <row r="113" s="1" customFormat="1" ht="16.5" customHeight="1">
      <c r="B113" s="175"/>
      <c r="C113" s="176" t="s">
        <v>203</v>
      </c>
      <c r="D113" s="176" t="s">
        <v>156</v>
      </c>
      <c r="E113" s="177" t="s">
        <v>204</v>
      </c>
      <c r="F113" s="178" t="s">
        <v>205</v>
      </c>
      <c r="G113" s="179" t="s">
        <v>206</v>
      </c>
      <c r="H113" s="180">
        <v>963.38</v>
      </c>
      <c r="I113" s="181"/>
      <c r="J113" s="182">
        <f>ROUND(I113*H113,2)</f>
        <v>0</v>
      </c>
      <c r="K113" s="178" t="s">
        <v>160</v>
      </c>
      <c r="L113" s="37"/>
      <c r="M113" s="183" t="s">
        <v>3</v>
      </c>
      <c r="N113" s="184" t="s">
        <v>43</v>
      </c>
      <c r="O113" s="67"/>
      <c r="P113" s="185">
        <f>O113*H113</f>
        <v>0</v>
      </c>
      <c r="Q113" s="185">
        <v>0.00014999999999999999</v>
      </c>
      <c r="R113" s="185">
        <f>Q113*H113</f>
        <v>0.144507</v>
      </c>
      <c r="S113" s="185">
        <v>0</v>
      </c>
      <c r="T113" s="186">
        <f>S113*H113</f>
        <v>0</v>
      </c>
      <c r="AR113" s="19" t="s">
        <v>161</v>
      </c>
      <c r="AT113" s="19" t="s">
        <v>156</v>
      </c>
      <c r="AU113" s="19" t="s">
        <v>82</v>
      </c>
      <c r="AY113" s="19" t="s">
        <v>154</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161</v>
      </c>
      <c r="BM113" s="19" t="s">
        <v>207</v>
      </c>
    </row>
    <row r="114" s="1" customFormat="1">
      <c r="B114" s="37"/>
      <c r="D114" s="188" t="s">
        <v>163</v>
      </c>
      <c r="F114" s="189" t="s">
        <v>208</v>
      </c>
      <c r="I114" s="121"/>
      <c r="L114" s="37"/>
      <c r="M114" s="190"/>
      <c r="N114" s="67"/>
      <c r="O114" s="67"/>
      <c r="P114" s="67"/>
      <c r="Q114" s="67"/>
      <c r="R114" s="67"/>
      <c r="S114" s="67"/>
      <c r="T114" s="68"/>
      <c r="AT114" s="19" t="s">
        <v>163</v>
      </c>
      <c r="AU114" s="19" t="s">
        <v>82</v>
      </c>
    </row>
    <row r="115" s="12" customFormat="1">
      <c r="B115" s="191"/>
      <c r="D115" s="188" t="s">
        <v>165</v>
      </c>
      <c r="E115" s="198" t="s">
        <v>3</v>
      </c>
      <c r="F115" s="192" t="s">
        <v>209</v>
      </c>
      <c r="H115" s="193">
        <v>75</v>
      </c>
      <c r="I115" s="194"/>
      <c r="L115" s="191"/>
      <c r="M115" s="195"/>
      <c r="N115" s="196"/>
      <c r="O115" s="196"/>
      <c r="P115" s="196"/>
      <c r="Q115" s="196"/>
      <c r="R115" s="196"/>
      <c r="S115" s="196"/>
      <c r="T115" s="197"/>
      <c r="AT115" s="198" t="s">
        <v>165</v>
      </c>
      <c r="AU115" s="198" t="s">
        <v>82</v>
      </c>
      <c r="AV115" s="12" t="s">
        <v>82</v>
      </c>
      <c r="AW115" s="12" t="s">
        <v>33</v>
      </c>
      <c r="AX115" s="12" t="s">
        <v>72</v>
      </c>
      <c r="AY115" s="198" t="s">
        <v>154</v>
      </c>
    </row>
    <row r="116" s="12" customFormat="1">
      <c r="B116" s="191"/>
      <c r="D116" s="188" t="s">
        <v>165</v>
      </c>
      <c r="E116" s="198" t="s">
        <v>3</v>
      </c>
      <c r="F116" s="192" t="s">
        <v>210</v>
      </c>
      <c r="H116" s="193">
        <v>208.38</v>
      </c>
      <c r="I116" s="194"/>
      <c r="L116" s="191"/>
      <c r="M116" s="195"/>
      <c r="N116" s="196"/>
      <c r="O116" s="196"/>
      <c r="P116" s="196"/>
      <c r="Q116" s="196"/>
      <c r="R116" s="196"/>
      <c r="S116" s="196"/>
      <c r="T116" s="197"/>
      <c r="AT116" s="198" t="s">
        <v>165</v>
      </c>
      <c r="AU116" s="198" t="s">
        <v>82</v>
      </c>
      <c r="AV116" s="12" t="s">
        <v>82</v>
      </c>
      <c r="AW116" s="12" t="s">
        <v>33</v>
      </c>
      <c r="AX116" s="12" t="s">
        <v>72</v>
      </c>
      <c r="AY116" s="198" t="s">
        <v>154</v>
      </c>
    </row>
    <row r="117" s="12" customFormat="1">
      <c r="B117" s="191"/>
      <c r="D117" s="188" t="s">
        <v>165</v>
      </c>
      <c r="E117" s="198" t="s">
        <v>3</v>
      </c>
      <c r="F117" s="192" t="s">
        <v>211</v>
      </c>
      <c r="H117" s="193">
        <v>333</v>
      </c>
      <c r="I117" s="194"/>
      <c r="L117" s="191"/>
      <c r="M117" s="195"/>
      <c r="N117" s="196"/>
      <c r="O117" s="196"/>
      <c r="P117" s="196"/>
      <c r="Q117" s="196"/>
      <c r="R117" s="196"/>
      <c r="S117" s="196"/>
      <c r="T117" s="197"/>
      <c r="AT117" s="198" t="s">
        <v>165</v>
      </c>
      <c r="AU117" s="198" t="s">
        <v>82</v>
      </c>
      <c r="AV117" s="12" t="s">
        <v>82</v>
      </c>
      <c r="AW117" s="12" t="s">
        <v>33</v>
      </c>
      <c r="AX117" s="12" t="s">
        <v>72</v>
      </c>
      <c r="AY117" s="198" t="s">
        <v>154</v>
      </c>
    </row>
    <row r="118" s="12" customFormat="1">
      <c r="B118" s="191"/>
      <c r="D118" s="188" t="s">
        <v>165</v>
      </c>
      <c r="E118" s="198" t="s">
        <v>3</v>
      </c>
      <c r="F118" s="192" t="s">
        <v>212</v>
      </c>
      <c r="H118" s="193">
        <v>347</v>
      </c>
      <c r="I118" s="194"/>
      <c r="L118" s="191"/>
      <c r="M118" s="195"/>
      <c r="N118" s="196"/>
      <c r="O118" s="196"/>
      <c r="P118" s="196"/>
      <c r="Q118" s="196"/>
      <c r="R118" s="196"/>
      <c r="S118" s="196"/>
      <c r="T118" s="197"/>
      <c r="AT118" s="198" t="s">
        <v>165</v>
      </c>
      <c r="AU118" s="198" t="s">
        <v>82</v>
      </c>
      <c r="AV118" s="12" t="s">
        <v>82</v>
      </c>
      <c r="AW118" s="12" t="s">
        <v>33</v>
      </c>
      <c r="AX118" s="12" t="s">
        <v>72</v>
      </c>
      <c r="AY118" s="198" t="s">
        <v>154</v>
      </c>
    </row>
    <row r="119" s="13" customFormat="1">
      <c r="B119" s="199"/>
      <c r="D119" s="188" t="s">
        <v>165</v>
      </c>
      <c r="E119" s="200" t="s">
        <v>3</v>
      </c>
      <c r="F119" s="201" t="s">
        <v>179</v>
      </c>
      <c r="H119" s="202">
        <v>963.38</v>
      </c>
      <c r="I119" s="203"/>
      <c r="L119" s="199"/>
      <c r="M119" s="204"/>
      <c r="N119" s="205"/>
      <c r="O119" s="205"/>
      <c r="P119" s="205"/>
      <c r="Q119" s="205"/>
      <c r="R119" s="205"/>
      <c r="S119" s="205"/>
      <c r="T119" s="206"/>
      <c r="AT119" s="200" t="s">
        <v>165</v>
      </c>
      <c r="AU119" s="200" t="s">
        <v>82</v>
      </c>
      <c r="AV119" s="13" t="s">
        <v>161</v>
      </c>
      <c r="AW119" s="13" t="s">
        <v>33</v>
      </c>
      <c r="AX119" s="13" t="s">
        <v>80</v>
      </c>
      <c r="AY119" s="200" t="s">
        <v>154</v>
      </c>
    </row>
    <row r="120" s="1" customFormat="1" ht="16.5" customHeight="1">
      <c r="B120" s="175"/>
      <c r="C120" s="176" t="s">
        <v>213</v>
      </c>
      <c r="D120" s="176" t="s">
        <v>156</v>
      </c>
      <c r="E120" s="177" t="s">
        <v>214</v>
      </c>
      <c r="F120" s="178" t="s">
        <v>215</v>
      </c>
      <c r="G120" s="179" t="s">
        <v>206</v>
      </c>
      <c r="H120" s="180">
        <v>283.38</v>
      </c>
      <c r="I120" s="181"/>
      <c r="J120" s="182">
        <f>ROUND(I120*H120,2)</f>
        <v>0</v>
      </c>
      <c r="K120" s="178" t="s">
        <v>160</v>
      </c>
      <c r="L120" s="37"/>
      <c r="M120" s="183" t="s">
        <v>3</v>
      </c>
      <c r="N120" s="184" t="s">
        <v>43</v>
      </c>
      <c r="O120" s="67"/>
      <c r="P120" s="185">
        <f>O120*H120</f>
        <v>0</v>
      </c>
      <c r="Q120" s="185">
        <v>0</v>
      </c>
      <c r="R120" s="185">
        <f>Q120*H120</f>
        <v>0</v>
      </c>
      <c r="S120" s="185">
        <v>0</v>
      </c>
      <c r="T120" s="186">
        <f>S120*H120</f>
        <v>0</v>
      </c>
      <c r="AR120" s="19" t="s">
        <v>161</v>
      </c>
      <c r="AT120" s="19" t="s">
        <v>156</v>
      </c>
      <c r="AU120" s="19" t="s">
        <v>82</v>
      </c>
      <c r="AY120" s="19" t="s">
        <v>154</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161</v>
      </c>
      <c r="BM120" s="19" t="s">
        <v>216</v>
      </c>
    </row>
    <row r="121" s="1" customFormat="1">
      <c r="B121" s="37"/>
      <c r="D121" s="188" t="s">
        <v>163</v>
      </c>
      <c r="F121" s="189" t="s">
        <v>208</v>
      </c>
      <c r="I121" s="121"/>
      <c r="L121" s="37"/>
      <c r="M121" s="190"/>
      <c r="N121" s="67"/>
      <c r="O121" s="67"/>
      <c r="P121" s="67"/>
      <c r="Q121" s="67"/>
      <c r="R121" s="67"/>
      <c r="S121" s="67"/>
      <c r="T121" s="68"/>
      <c r="AT121" s="19" t="s">
        <v>163</v>
      </c>
      <c r="AU121" s="19" t="s">
        <v>82</v>
      </c>
    </row>
    <row r="122" s="12" customFormat="1">
      <c r="B122" s="191"/>
      <c r="D122" s="188" t="s">
        <v>165</v>
      </c>
      <c r="E122" s="198" t="s">
        <v>3</v>
      </c>
      <c r="F122" s="192" t="s">
        <v>217</v>
      </c>
      <c r="H122" s="193">
        <v>75</v>
      </c>
      <c r="I122" s="194"/>
      <c r="L122" s="191"/>
      <c r="M122" s="195"/>
      <c r="N122" s="196"/>
      <c r="O122" s="196"/>
      <c r="P122" s="196"/>
      <c r="Q122" s="196"/>
      <c r="R122" s="196"/>
      <c r="S122" s="196"/>
      <c r="T122" s="197"/>
      <c r="AT122" s="198" t="s">
        <v>165</v>
      </c>
      <c r="AU122" s="198" t="s">
        <v>82</v>
      </c>
      <c r="AV122" s="12" t="s">
        <v>82</v>
      </c>
      <c r="AW122" s="12" t="s">
        <v>33</v>
      </c>
      <c r="AX122" s="12" t="s">
        <v>72</v>
      </c>
      <c r="AY122" s="198" t="s">
        <v>154</v>
      </c>
    </row>
    <row r="123" s="12" customFormat="1">
      <c r="B123" s="191"/>
      <c r="D123" s="188" t="s">
        <v>165</v>
      </c>
      <c r="E123" s="198" t="s">
        <v>3</v>
      </c>
      <c r="F123" s="192" t="s">
        <v>210</v>
      </c>
      <c r="H123" s="193">
        <v>208.38</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3" customFormat="1">
      <c r="B124" s="199"/>
      <c r="D124" s="188" t="s">
        <v>165</v>
      </c>
      <c r="E124" s="200" t="s">
        <v>3</v>
      </c>
      <c r="F124" s="201" t="s">
        <v>179</v>
      </c>
      <c r="H124" s="202">
        <v>283.38</v>
      </c>
      <c r="I124" s="203"/>
      <c r="L124" s="199"/>
      <c r="M124" s="204"/>
      <c r="N124" s="205"/>
      <c r="O124" s="205"/>
      <c r="P124" s="205"/>
      <c r="Q124" s="205"/>
      <c r="R124" s="205"/>
      <c r="S124" s="205"/>
      <c r="T124" s="206"/>
      <c r="AT124" s="200" t="s">
        <v>165</v>
      </c>
      <c r="AU124" s="200" t="s">
        <v>82</v>
      </c>
      <c r="AV124" s="13" t="s">
        <v>161</v>
      </c>
      <c r="AW124" s="13" t="s">
        <v>33</v>
      </c>
      <c r="AX124" s="13" t="s">
        <v>80</v>
      </c>
      <c r="AY124" s="200" t="s">
        <v>154</v>
      </c>
    </row>
    <row r="125" s="1" customFormat="1" ht="16.5" customHeight="1">
      <c r="B125" s="175"/>
      <c r="C125" s="176" t="s">
        <v>218</v>
      </c>
      <c r="D125" s="176" t="s">
        <v>156</v>
      </c>
      <c r="E125" s="177" t="s">
        <v>219</v>
      </c>
      <c r="F125" s="178" t="s">
        <v>220</v>
      </c>
      <c r="G125" s="179" t="s">
        <v>206</v>
      </c>
      <c r="H125" s="180">
        <v>680</v>
      </c>
      <c r="I125" s="181"/>
      <c r="J125" s="182">
        <f>ROUND(I125*H125,2)</f>
        <v>0</v>
      </c>
      <c r="K125" s="178" t="s">
        <v>160</v>
      </c>
      <c r="L125" s="37"/>
      <c r="M125" s="183" t="s">
        <v>3</v>
      </c>
      <c r="N125" s="184" t="s">
        <v>43</v>
      </c>
      <c r="O125" s="67"/>
      <c r="P125" s="185">
        <f>O125*H125</f>
        <v>0</v>
      </c>
      <c r="Q125" s="185">
        <v>0</v>
      </c>
      <c r="R125" s="185">
        <f>Q125*H125</f>
        <v>0</v>
      </c>
      <c r="S125" s="185">
        <v>0</v>
      </c>
      <c r="T125" s="186">
        <f>S125*H125</f>
        <v>0</v>
      </c>
      <c r="AR125" s="19" t="s">
        <v>161</v>
      </c>
      <c r="AT125" s="19" t="s">
        <v>156</v>
      </c>
      <c r="AU125" s="19" t="s">
        <v>82</v>
      </c>
      <c r="AY125" s="19" t="s">
        <v>154</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161</v>
      </c>
      <c r="BM125" s="19" t="s">
        <v>221</v>
      </c>
    </row>
    <row r="126" s="1" customFormat="1">
      <c r="B126" s="37"/>
      <c r="D126" s="188" t="s">
        <v>163</v>
      </c>
      <c r="F126" s="189" t="s">
        <v>208</v>
      </c>
      <c r="I126" s="121"/>
      <c r="L126" s="37"/>
      <c r="M126" s="190"/>
      <c r="N126" s="67"/>
      <c r="O126" s="67"/>
      <c r="P126" s="67"/>
      <c r="Q126" s="67"/>
      <c r="R126" s="67"/>
      <c r="S126" s="67"/>
      <c r="T126" s="68"/>
      <c r="AT126" s="19" t="s">
        <v>163</v>
      </c>
      <c r="AU126" s="19" t="s">
        <v>82</v>
      </c>
    </row>
    <row r="127" s="12" customFormat="1">
      <c r="B127" s="191"/>
      <c r="D127" s="188" t="s">
        <v>165</v>
      </c>
      <c r="E127" s="198" t="s">
        <v>3</v>
      </c>
      <c r="F127" s="192" t="s">
        <v>211</v>
      </c>
      <c r="H127" s="193">
        <v>333</v>
      </c>
      <c r="I127" s="194"/>
      <c r="L127" s="191"/>
      <c r="M127" s="195"/>
      <c r="N127" s="196"/>
      <c r="O127" s="196"/>
      <c r="P127" s="196"/>
      <c r="Q127" s="196"/>
      <c r="R127" s="196"/>
      <c r="S127" s="196"/>
      <c r="T127" s="197"/>
      <c r="AT127" s="198" t="s">
        <v>165</v>
      </c>
      <c r="AU127" s="198" t="s">
        <v>82</v>
      </c>
      <c r="AV127" s="12" t="s">
        <v>82</v>
      </c>
      <c r="AW127" s="12" t="s">
        <v>33</v>
      </c>
      <c r="AX127" s="12" t="s">
        <v>72</v>
      </c>
      <c r="AY127" s="198" t="s">
        <v>154</v>
      </c>
    </row>
    <row r="128" s="12" customFormat="1">
      <c r="B128" s="191"/>
      <c r="D128" s="188" t="s">
        <v>165</v>
      </c>
      <c r="E128" s="198" t="s">
        <v>3</v>
      </c>
      <c r="F128" s="192" t="s">
        <v>212</v>
      </c>
      <c r="H128" s="193">
        <v>347</v>
      </c>
      <c r="I128" s="194"/>
      <c r="L128" s="191"/>
      <c r="M128" s="195"/>
      <c r="N128" s="196"/>
      <c r="O128" s="196"/>
      <c r="P128" s="196"/>
      <c r="Q128" s="196"/>
      <c r="R128" s="196"/>
      <c r="S128" s="196"/>
      <c r="T128" s="197"/>
      <c r="AT128" s="198" t="s">
        <v>165</v>
      </c>
      <c r="AU128" s="198" t="s">
        <v>82</v>
      </c>
      <c r="AV128" s="12" t="s">
        <v>82</v>
      </c>
      <c r="AW128" s="12" t="s">
        <v>33</v>
      </c>
      <c r="AX128" s="12" t="s">
        <v>72</v>
      </c>
      <c r="AY128" s="198" t="s">
        <v>154</v>
      </c>
    </row>
    <row r="129" s="13" customFormat="1">
      <c r="B129" s="199"/>
      <c r="D129" s="188" t="s">
        <v>165</v>
      </c>
      <c r="E129" s="200" t="s">
        <v>3</v>
      </c>
      <c r="F129" s="201" t="s">
        <v>179</v>
      </c>
      <c r="H129" s="202">
        <v>680</v>
      </c>
      <c r="I129" s="203"/>
      <c r="L129" s="199"/>
      <c r="M129" s="204"/>
      <c r="N129" s="205"/>
      <c r="O129" s="205"/>
      <c r="P129" s="205"/>
      <c r="Q129" s="205"/>
      <c r="R129" s="205"/>
      <c r="S129" s="205"/>
      <c r="T129" s="206"/>
      <c r="AT129" s="200" t="s">
        <v>165</v>
      </c>
      <c r="AU129" s="200" t="s">
        <v>82</v>
      </c>
      <c r="AV129" s="13" t="s">
        <v>161</v>
      </c>
      <c r="AW129" s="13" t="s">
        <v>33</v>
      </c>
      <c r="AX129" s="13" t="s">
        <v>80</v>
      </c>
      <c r="AY129" s="200" t="s">
        <v>154</v>
      </c>
    </row>
    <row r="130" s="1" customFormat="1" ht="22.5" customHeight="1">
      <c r="B130" s="175"/>
      <c r="C130" s="176" t="s">
        <v>222</v>
      </c>
      <c r="D130" s="176" t="s">
        <v>156</v>
      </c>
      <c r="E130" s="177" t="s">
        <v>223</v>
      </c>
      <c r="F130" s="178" t="s">
        <v>224</v>
      </c>
      <c r="G130" s="179" t="s">
        <v>206</v>
      </c>
      <c r="H130" s="180">
        <v>283.38</v>
      </c>
      <c r="I130" s="181"/>
      <c r="J130" s="182">
        <f>ROUND(I130*H130,2)</f>
        <v>0</v>
      </c>
      <c r="K130" s="178" t="s">
        <v>160</v>
      </c>
      <c r="L130" s="37"/>
      <c r="M130" s="183" t="s">
        <v>3</v>
      </c>
      <c r="N130" s="184" t="s">
        <v>43</v>
      </c>
      <c r="O130" s="67"/>
      <c r="P130" s="185">
        <f>O130*H130</f>
        <v>0</v>
      </c>
      <c r="Q130" s="185">
        <v>0</v>
      </c>
      <c r="R130" s="185">
        <f>Q130*H130</f>
        <v>0</v>
      </c>
      <c r="S130" s="185">
        <v>0</v>
      </c>
      <c r="T130" s="186">
        <f>S130*H130</f>
        <v>0</v>
      </c>
      <c r="AR130" s="19" t="s">
        <v>161</v>
      </c>
      <c r="AT130" s="19" t="s">
        <v>156</v>
      </c>
      <c r="AU130" s="19" t="s">
        <v>82</v>
      </c>
      <c r="AY130" s="19" t="s">
        <v>154</v>
      </c>
      <c r="BE130" s="187">
        <f>IF(N130="základní",J130,0)</f>
        <v>0</v>
      </c>
      <c r="BF130" s="187">
        <f>IF(N130="snížená",J130,0)</f>
        <v>0</v>
      </c>
      <c r="BG130" s="187">
        <f>IF(N130="zákl. přenesená",J130,0)</f>
        <v>0</v>
      </c>
      <c r="BH130" s="187">
        <f>IF(N130="sníž. přenesená",J130,0)</f>
        <v>0</v>
      </c>
      <c r="BI130" s="187">
        <f>IF(N130="nulová",J130,0)</f>
        <v>0</v>
      </c>
      <c r="BJ130" s="19" t="s">
        <v>80</v>
      </c>
      <c r="BK130" s="187">
        <f>ROUND(I130*H130,2)</f>
        <v>0</v>
      </c>
      <c r="BL130" s="19" t="s">
        <v>161</v>
      </c>
      <c r="BM130" s="19" t="s">
        <v>225</v>
      </c>
    </row>
    <row r="131" s="1" customFormat="1">
      <c r="B131" s="37"/>
      <c r="D131" s="188" t="s">
        <v>163</v>
      </c>
      <c r="F131" s="189" t="s">
        <v>226</v>
      </c>
      <c r="I131" s="121"/>
      <c r="L131" s="37"/>
      <c r="M131" s="190"/>
      <c r="N131" s="67"/>
      <c r="O131" s="67"/>
      <c r="P131" s="67"/>
      <c r="Q131" s="67"/>
      <c r="R131" s="67"/>
      <c r="S131" s="67"/>
      <c r="T131" s="68"/>
      <c r="AT131" s="19" t="s">
        <v>163</v>
      </c>
      <c r="AU131" s="19" t="s">
        <v>82</v>
      </c>
    </row>
    <row r="132" s="1" customFormat="1" ht="22.5" customHeight="1">
      <c r="B132" s="175"/>
      <c r="C132" s="176" t="s">
        <v>227</v>
      </c>
      <c r="D132" s="176" t="s">
        <v>156</v>
      </c>
      <c r="E132" s="177" t="s">
        <v>228</v>
      </c>
      <c r="F132" s="178" t="s">
        <v>229</v>
      </c>
      <c r="G132" s="179" t="s">
        <v>206</v>
      </c>
      <c r="H132" s="180">
        <v>680</v>
      </c>
      <c r="I132" s="181"/>
      <c r="J132" s="182">
        <f>ROUND(I132*H132,2)</f>
        <v>0</v>
      </c>
      <c r="K132" s="178" t="s">
        <v>160</v>
      </c>
      <c r="L132" s="37"/>
      <c r="M132" s="183" t="s">
        <v>3</v>
      </c>
      <c r="N132" s="184" t="s">
        <v>43</v>
      </c>
      <c r="O132" s="67"/>
      <c r="P132" s="185">
        <f>O132*H132</f>
        <v>0</v>
      </c>
      <c r="Q132" s="185">
        <v>0</v>
      </c>
      <c r="R132" s="185">
        <f>Q132*H132</f>
        <v>0</v>
      </c>
      <c r="S132" s="185">
        <v>0</v>
      </c>
      <c r="T132" s="186">
        <f>S132*H132</f>
        <v>0</v>
      </c>
      <c r="AR132" s="19" t="s">
        <v>161</v>
      </c>
      <c r="AT132" s="19" t="s">
        <v>156</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230</v>
      </c>
    </row>
    <row r="133" s="1" customFormat="1">
      <c r="B133" s="37"/>
      <c r="D133" s="188" t="s">
        <v>163</v>
      </c>
      <c r="F133" s="189" t="s">
        <v>226</v>
      </c>
      <c r="I133" s="121"/>
      <c r="L133" s="37"/>
      <c r="M133" s="190"/>
      <c r="N133" s="67"/>
      <c r="O133" s="67"/>
      <c r="P133" s="67"/>
      <c r="Q133" s="67"/>
      <c r="R133" s="67"/>
      <c r="S133" s="67"/>
      <c r="T133" s="68"/>
      <c r="AT133" s="19" t="s">
        <v>163</v>
      </c>
      <c r="AU133" s="19" t="s">
        <v>82</v>
      </c>
    </row>
    <row r="134" s="1" customFormat="1" ht="16.5" customHeight="1">
      <c r="B134" s="175"/>
      <c r="C134" s="207" t="s">
        <v>231</v>
      </c>
      <c r="D134" s="207" t="s">
        <v>232</v>
      </c>
      <c r="E134" s="208" t="s">
        <v>233</v>
      </c>
      <c r="F134" s="209" t="s">
        <v>234</v>
      </c>
      <c r="G134" s="210" t="s">
        <v>235</v>
      </c>
      <c r="H134" s="211">
        <v>74.903000000000006</v>
      </c>
      <c r="I134" s="212"/>
      <c r="J134" s="213">
        <f>ROUND(I134*H134,2)</f>
        <v>0</v>
      </c>
      <c r="K134" s="209" t="s">
        <v>3</v>
      </c>
      <c r="L134" s="214"/>
      <c r="M134" s="215" t="s">
        <v>3</v>
      </c>
      <c r="N134" s="216" t="s">
        <v>43</v>
      </c>
      <c r="O134" s="67"/>
      <c r="P134" s="185">
        <f>O134*H134</f>
        <v>0</v>
      </c>
      <c r="Q134" s="185">
        <v>1</v>
      </c>
      <c r="R134" s="185">
        <f>Q134*H134</f>
        <v>74.903000000000006</v>
      </c>
      <c r="S134" s="185">
        <v>0</v>
      </c>
      <c r="T134" s="186">
        <f>S134*H134</f>
        <v>0</v>
      </c>
      <c r="AR134" s="19" t="s">
        <v>203</v>
      </c>
      <c r="AT134" s="19" t="s">
        <v>232</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236</v>
      </c>
    </row>
    <row r="135" s="12" customFormat="1">
      <c r="B135" s="191"/>
      <c r="D135" s="188" t="s">
        <v>165</v>
      </c>
      <c r="E135" s="198" t="s">
        <v>3</v>
      </c>
      <c r="F135" s="192" t="s">
        <v>237</v>
      </c>
      <c r="H135" s="193">
        <v>74.903000000000006</v>
      </c>
      <c r="I135" s="194"/>
      <c r="L135" s="191"/>
      <c r="M135" s="195"/>
      <c r="N135" s="196"/>
      <c r="O135" s="196"/>
      <c r="P135" s="196"/>
      <c r="Q135" s="196"/>
      <c r="R135" s="196"/>
      <c r="S135" s="196"/>
      <c r="T135" s="197"/>
      <c r="AT135" s="198" t="s">
        <v>165</v>
      </c>
      <c r="AU135" s="198" t="s">
        <v>82</v>
      </c>
      <c r="AV135" s="12" t="s">
        <v>82</v>
      </c>
      <c r="AW135" s="12" t="s">
        <v>33</v>
      </c>
      <c r="AX135" s="12" t="s">
        <v>72</v>
      </c>
      <c r="AY135" s="198" t="s">
        <v>154</v>
      </c>
    </row>
    <row r="136" s="13" customFormat="1">
      <c r="B136" s="199"/>
      <c r="D136" s="188" t="s">
        <v>165</v>
      </c>
      <c r="E136" s="200" t="s">
        <v>3</v>
      </c>
      <c r="F136" s="201" t="s">
        <v>179</v>
      </c>
      <c r="H136" s="202">
        <v>74.903000000000006</v>
      </c>
      <c r="I136" s="203"/>
      <c r="L136" s="199"/>
      <c r="M136" s="204"/>
      <c r="N136" s="205"/>
      <c r="O136" s="205"/>
      <c r="P136" s="205"/>
      <c r="Q136" s="205"/>
      <c r="R136" s="205"/>
      <c r="S136" s="205"/>
      <c r="T136" s="206"/>
      <c r="AT136" s="200" t="s">
        <v>165</v>
      </c>
      <c r="AU136" s="200" t="s">
        <v>82</v>
      </c>
      <c r="AV136" s="13" t="s">
        <v>161</v>
      </c>
      <c r="AW136" s="13" t="s">
        <v>33</v>
      </c>
      <c r="AX136" s="13" t="s">
        <v>80</v>
      </c>
      <c r="AY136" s="200" t="s">
        <v>154</v>
      </c>
    </row>
    <row r="137" s="1" customFormat="1" ht="16.5" customHeight="1">
      <c r="B137" s="175"/>
      <c r="C137" s="176" t="s">
        <v>238</v>
      </c>
      <c r="D137" s="176" t="s">
        <v>156</v>
      </c>
      <c r="E137" s="177" t="s">
        <v>239</v>
      </c>
      <c r="F137" s="178" t="s">
        <v>240</v>
      </c>
      <c r="G137" s="179" t="s">
        <v>241</v>
      </c>
      <c r="H137" s="180">
        <v>1</v>
      </c>
      <c r="I137" s="181"/>
      <c r="J137" s="182">
        <f>ROUND(I137*H137,2)</f>
        <v>0</v>
      </c>
      <c r="K137" s="178" t="s">
        <v>3</v>
      </c>
      <c r="L137" s="37"/>
      <c r="M137" s="183" t="s">
        <v>3</v>
      </c>
      <c r="N137" s="184" t="s">
        <v>43</v>
      </c>
      <c r="O137" s="67"/>
      <c r="P137" s="185">
        <f>O137*H137</f>
        <v>0</v>
      </c>
      <c r="Q137" s="185">
        <v>0.00496</v>
      </c>
      <c r="R137" s="185">
        <f>Q137*H137</f>
        <v>0.00496</v>
      </c>
      <c r="S137" s="185">
        <v>0</v>
      </c>
      <c r="T137" s="186">
        <f>S137*H137</f>
        <v>0</v>
      </c>
      <c r="AR137" s="19" t="s">
        <v>161</v>
      </c>
      <c r="AT137" s="19" t="s">
        <v>156</v>
      </c>
      <c r="AU137" s="19" t="s">
        <v>82</v>
      </c>
      <c r="AY137" s="19" t="s">
        <v>154</v>
      </c>
      <c r="BE137" s="187">
        <f>IF(N137="základní",J137,0)</f>
        <v>0</v>
      </c>
      <c r="BF137" s="187">
        <f>IF(N137="snížená",J137,0)</f>
        <v>0</v>
      </c>
      <c r="BG137" s="187">
        <f>IF(N137="zákl. přenesená",J137,0)</f>
        <v>0</v>
      </c>
      <c r="BH137" s="187">
        <f>IF(N137="sníž. přenesená",J137,0)</f>
        <v>0</v>
      </c>
      <c r="BI137" s="187">
        <f>IF(N137="nulová",J137,0)</f>
        <v>0</v>
      </c>
      <c r="BJ137" s="19" t="s">
        <v>80</v>
      </c>
      <c r="BK137" s="187">
        <f>ROUND(I137*H137,2)</f>
        <v>0</v>
      </c>
      <c r="BL137" s="19" t="s">
        <v>161</v>
      </c>
      <c r="BM137" s="19" t="s">
        <v>242</v>
      </c>
    </row>
    <row r="138" s="1" customFormat="1">
      <c r="B138" s="37"/>
      <c r="D138" s="188" t="s">
        <v>163</v>
      </c>
      <c r="F138" s="189" t="s">
        <v>243</v>
      </c>
      <c r="I138" s="121"/>
      <c r="L138" s="37"/>
      <c r="M138" s="190"/>
      <c r="N138" s="67"/>
      <c r="O138" s="67"/>
      <c r="P138" s="67"/>
      <c r="Q138" s="67"/>
      <c r="R138" s="67"/>
      <c r="S138" s="67"/>
      <c r="T138" s="68"/>
      <c r="AT138" s="19" t="s">
        <v>163</v>
      </c>
      <c r="AU138" s="19" t="s">
        <v>82</v>
      </c>
    </row>
    <row r="139" s="1" customFormat="1" ht="16.5" customHeight="1">
      <c r="B139" s="175"/>
      <c r="C139" s="207" t="s">
        <v>9</v>
      </c>
      <c r="D139" s="207" t="s">
        <v>232</v>
      </c>
      <c r="E139" s="208" t="s">
        <v>244</v>
      </c>
      <c r="F139" s="209" t="s">
        <v>245</v>
      </c>
      <c r="G139" s="210" t="s">
        <v>235</v>
      </c>
      <c r="H139" s="211">
        <v>0.192</v>
      </c>
      <c r="I139" s="212"/>
      <c r="J139" s="213">
        <f>ROUND(I139*H139,2)</f>
        <v>0</v>
      </c>
      <c r="K139" s="209" t="s">
        <v>3</v>
      </c>
      <c r="L139" s="214"/>
      <c r="M139" s="215" t="s">
        <v>3</v>
      </c>
      <c r="N139" s="216" t="s">
        <v>43</v>
      </c>
      <c r="O139" s="67"/>
      <c r="P139" s="185">
        <f>O139*H139</f>
        <v>0</v>
      </c>
      <c r="Q139" s="185">
        <v>1</v>
      </c>
      <c r="R139" s="185">
        <f>Q139*H139</f>
        <v>0.192</v>
      </c>
      <c r="S139" s="185">
        <v>0</v>
      </c>
      <c r="T139" s="186">
        <f>S139*H139</f>
        <v>0</v>
      </c>
      <c r="AR139" s="19" t="s">
        <v>203</v>
      </c>
      <c r="AT139" s="19" t="s">
        <v>232</v>
      </c>
      <c r="AU139" s="19" t="s">
        <v>82</v>
      </c>
      <c r="AY139" s="19" t="s">
        <v>154</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161</v>
      </c>
      <c r="BM139" s="19" t="s">
        <v>246</v>
      </c>
    </row>
    <row r="140" s="1" customFormat="1">
      <c r="B140" s="37"/>
      <c r="D140" s="188" t="s">
        <v>247</v>
      </c>
      <c r="F140" s="189" t="s">
        <v>248</v>
      </c>
      <c r="I140" s="121"/>
      <c r="L140" s="37"/>
      <c r="M140" s="190"/>
      <c r="N140" s="67"/>
      <c r="O140" s="67"/>
      <c r="P140" s="67"/>
      <c r="Q140" s="67"/>
      <c r="R140" s="67"/>
      <c r="S140" s="67"/>
      <c r="T140" s="68"/>
      <c r="AT140" s="19" t="s">
        <v>247</v>
      </c>
      <c r="AU140" s="19" t="s">
        <v>82</v>
      </c>
    </row>
    <row r="141" s="12" customFormat="1">
      <c r="B141" s="191"/>
      <c r="D141" s="188" t="s">
        <v>165</v>
      </c>
      <c r="E141" s="198" t="s">
        <v>3</v>
      </c>
      <c r="F141" s="192" t="s">
        <v>249</v>
      </c>
      <c r="H141" s="193">
        <v>0.192</v>
      </c>
      <c r="I141" s="194"/>
      <c r="L141" s="191"/>
      <c r="M141" s="195"/>
      <c r="N141" s="196"/>
      <c r="O141" s="196"/>
      <c r="P141" s="196"/>
      <c r="Q141" s="196"/>
      <c r="R141" s="196"/>
      <c r="S141" s="196"/>
      <c r="T141" s="197"/>
      <c r="AT141" s="198" t="s">
        <v>165</v>
      </c>
      <c r="AU141" s="198" t="s">
        <v>82</v>
      </c>
      <c r="AV141" s="12" t="s">
        <v>82</v>
      </c>
      <c r="AW141" s="12" t="s">
        <v>33</v>
      </c>
      <c r="AX141" s="12" t="s">
        <v>80</v>
      </c>
      <c r="AY141" s="198" t="s">
        <v>154</v>
      </c>
    </row>
    <row r="142" s="1" customFormat="1" ht="16.5" customHeight="1">
      <c r="B142" s="175"/>
      <c r="C142" s="207" t="s">
        <v>250</v>
      </c>
      <c r="D142" s="207" t="s">
        <v>232</v>
      </c>
      <c r="E142" s="208" t="s">
        <v>251</v>
      </c>
      <c r="F142" s="209" t="s">
        <v>252</v>
      </c>
      <c r="G142" s="210" t="s">
        <v>253</v>
      </c>
      <c r="H142" s="211">
        <v>6.2999999999999998</v>
      </c>
      <c r="I142" s="212"/>
      <c r="J142" s="213">
        <f>ROUND(I142*H142,2)</f>
        <v>0</v>
      </c>
      <c r="K142" s="209" t="s">
        <v>3</v>
      </c>
      <c r="L142" s="214"/>
      <c r="M142" s="215" t="s">
        <v>3</v>
      </c>
      <c r="N142" s="216" t="s">
        <v>43</v>
      </c>
      <c r="O142" s="67"/>
      <c r="P142" s="185">
        <f>O142*H142</f>
        <v>0</v>
      </c>
      <c r="Q142" s="185">
        <v>0.029159999999999998</v>
      </c>
      <c r="R142" s="185">
        <f>Q142*H142</f>
        <v>0.18370799999999998</v>
      </c>
      <c r="S142" s="185">
        <v>0</v>
      </c>
      <c r="T142" s="186">
        <f>S142*H142</f>
        <v>0</v>
      </c>
      <c r="AR142" s="19" t="s">
        <v>203</v>
      </c>
      <c r="AT142" s="19" t="s">
        <v>232</v>
      </c>
      <c r="AU142" s="19" t="s">
        <v>82</v>
      </c>
      <c r="AY142" s="19" t="s">
        <v>154</v>
      </c>
      <c r="BE142" s="187">
        <f>IF(N142="základní",J142,0)</f>
        <v>0</v>
      </c>
      <c r="BF142" s="187">
        <f>IF(N142="snížená",J142,0)</f>
        <v>0</v>
      </c>
      <c r="BG142" s="187">
        <f>IF(N142="zákl. přenesená",J142,0)</f>
        <v>0</v>
      </c>
      <c r="BH142" s="187">
        <f>IF(N142="sníž. přenesená",J142,0)</f>
        <v>0</v>
      </c>
      <c r="BI142" s="187">
        <f>IF(N142="nulová",J142,0)</f>
        <v>0</v>
      </c>
      <c r="BJ142" s="19" t="s">
        <v>80</v>
      </c>
      <c r="BK142" s="187">
        <f>ROUND(I142*H142,2)</f>
        <v>0</v>
      </c>
      <c r="BL142" s="19" t="s">
        <v>161</v>
      </c>
      <c r="BM142" s="19" t="s">
        <v>254</v>
      </c>
    </row>
    <row r="143" s="12" customFormat="1">
      <c r="B143" s="191"/>
      <c r="D143" s="188" t="s">
        <v>165</v>
      </c>
      <c r="E143" s="198" t="s">
        <v>3</v>
      </c>
      <c r="F143" s="192" t="s">
        <v>255</v>
      </c>
      <c r="H143" s="193">
        <v>6.2999999999999998</v>
      </c>
      <c r="I143" s="194"/>
      <c r="L143" s="191"/>
      <c r="M143" s="195"/>
      <c r="N143" s="196"/>
      <c r="O143" s="196"/>
      <c r="P143" s="196"/>
      <c r="Q143" s="196"/>
      <c r="R143" s="196"/>
      <c r="S143" s="196"/>
      <c r="T143" s="197"/>
      <c r="AT143" s="198" t="s">
        <v>165</v>
      </c>
      <c r="AU143" s="198" t="s">
        <v>82</v>
      </c>
      <c r="AV143" s="12" t="s">
        <v>82</v>
      </c>
      <c r="AW143" s="12" t="s">
        <v>33</v>
      </c>
      <c r="AX143" s="12" t="s">
        <v>80</v>
      </c>
      <c r="AY143" s="198" t="s">
        <v>154</v>
      </c>
    </row>
    <row r="144" s="1" customFormat="1" ht="16.5" customHeight="1">
      <c r="B144" s="175"/>
      <c r="C144" s="176" t="s">
        <v>256</v>
      </c>
      <c r="D144" s="176" t="s">
        <v>156</v>
      </c>
      <c r="E144" s="177" t="s">
        <v>257</v>
      </c>
      <c r="F144" s="178" t="s">
        <v>258</v>
      </c>
      <c r="G144" s="179" t="s">
        <v>253</v>
      </c>
      <c r="H144" s="180">
        <v>50</v>
      </c>
      <c r="I144" s="181"/>
      <c r="J144" s="182">
        <f>ROUND(I144*H144,2)</f>
        <v>0</v>
      </c>
      <c r="K144" s="178" t="s">
        <v>3</v>
      </c>
      <c r="L144" s="37"/>
      <c r="M144" s="183" t="s">
        <v>3</v>
      </c>
      <c r="N144" s="184" t="s">
        <v>43</v>
      </c>
      <c r="O144" s="67"/>
      <c r="P144" s="185">
        <f>O144*H144</f>
        <v>0</v>
      </c>
      <c r="Q144" s="185">
        <v>0.033020000000000001</v>
      </c>
      <c r="R144" s="185">
        <f>Q144*H144</f>
        <v>1.651</v>
      </c>
      <c r="S144" s="185">
        <v>0</v>
      </c>
      <c r="T144" s="186">
        <f>S144*H144</f>
        <v>0</v>
      </c>
      <c r="AR144" s="19" t="s">
        <v>161</v>
      </c>
      <c r="AT144" s="19" t="s">
        <v>156</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161</v>
      </c>
      <c r="BM144" s="19" t="s">
        <v>259</v>
      </c>
    </row>
    <row r="145" s="1" customFormat="1">
      <c r="B145" s="37"/>
      <c r="D145" s="188" t="s">
        <v>163</v>
      </c>
      <c r="F145" s="189" t="s">
        <v>260</v>
      </c>
      <c r="I145" s="121"/>
      <c r="L145" s="37"/>
      <c r="M145" s="190"/>
      <c r="N145" s="67"/>
      <c r="O145" s="67"/>
      <c r="P145" s="67"/>
      <c r="Q145" s="67"/>
      <c r="R145" s="67"/>
      <c r="S145" s="67"/>
      <c r="T145" s="68"/>
      <c r="AT145" s="19" t="s">
        <v>163</v>
      </c>
      <c r="AU145" s="19" t="s">
        <v>82</v>
      </c>
    </row>
    <row r="146" s="12" customFormat="1">
      <c r="B146" s="191"/>
      <c r="D146" s="188" t="s">
        <v>165</v>
      </c>
      <c r="E146" s="198" t="s">
        <v>3</v>
      </c>
      <c r="F146" s="192" t="s">
        <v>261</v>
      </c>
      <c r="H146" s="193">
        <v>50</v>
      </c>
      <c r="I146" s="194"/>
      <c r="L146" s="191"/>
      <c r="M146" s="195"/>
      <c r="N146" s="196"/>
      <c r="O146" s="196"/>
      <c r="P146" s="196"/>
      <c r="Q146" s="196"/>
      <c r="R146" s="196"/>
      <c r="S146" s="196"/>
      <c r="T146" s="197"/>
      <c r="AT146" s="198" t="s">
        <v>165</v>
      </c>
      <c r="AU146" s="198" t="s">
        <v>82</v>
      </c>
      <c r="AV146" s="12" t="s">
        <v>82</v>
      </c>
      <c r="AW146" s="12" t="s">
        <v>33</v>
      </c>
      <c r="AX146" s="12" t="s">
        <v>80</v>
      </c>
      <c r="AY146" s="198" t="s">
        <v>154</v>
      </c>
    </row>
    <row r="147" s="1" customFormat="1" ht="22.5" customHeight="1">
      <c r="B147" s="175"/>
      <c r="C147" s="176" t="s">
        <v>262</v>
      </c>
      <c r="D147" s="176" t="s">
        <v>156</v>
      </c>
      <c r="E147" s="177" t="s">
        <v>263</v>
      </c>
      <c r="F147" s="178" t="s">
        <v>264</v>
      </c>
      <c r="G147" s="179" t="s">
        <v>123</v>
      </c>
      <c r="H147" s="180">
        <v>1902.7539999999999</v>
      </c>
      <c r="I147" s="181"/>
      <c r="J147" s="182">
        <f>ROUND(I147*H147,2)</f>
        <v>0</v>
      </c>
      <c r="K147" s="178" t="s">
        <v>160</v>
      </c>
      <c r="L147" s="37"/>
      <c r="M147" s="183" t="s">
        <v>3</v>
      </c>
      <c r="N147" s="184" t="s">
        <v>43</v>
      </c>
      <c r="O147" s="67"/>
      <c r="P147" s="185">
        <f>O147*H147</f>
        <v>0</v>
      </c>
      <c r="Q147" s="185">
        <v>0</v>
      </c>
      <c r="R147" s="185">
        <f>Q147*H147</f>
        <v>0</v>
      </c>
      <c r="S147" s="185">
        <v>0</v>
      </c>
      <c r="T147" s="186">
        <f>S147*H147</f>
        <v>0</v>
      </c>
      <c r="AR147" s="19" t="s">
        <v>161</v>
      </c>
      <c r="AT147" s="19" t="s">
        <v>156</v>
      </c>
      <c r="AU147" s="19" t="s">
        <v>82</v>
      </c>
      <c r="AY147" s="19" t="s">
        <v>154</v>
      </c>
      <c r="BE147" s="187">
        <f>IF(N147="základní",J147,0)</f>
        <v>0</v>
      </c>
      <c r="BF147" s="187">
        <f>IF(N147="snížená",J147,0)</f>
        <v>0</v>
      </c>
      <c r="BG147" s="187">
        <f>IF(N147="zákl. přenesená",J147,0)</f>
        <v>0</v>
      </c>
      <c r="BH147" s="187">
        <f>IF(N147="sníž. přenesená",J147,0)</f>
        <v>0</v>
      </c>
      <c r="BI147" s="187">
        <f>IF(N147="nulová",J147,0)</f>
        <v>0</v>
      </c>
      <c r="BJ147" s="19" t="s">
        <v>80</v>
      </c>
      <c r="BK147" s="187">
        <f>ROUND(I147*H147,2)</f>
        <v>0</v>
      </c>
      <c r="BL147" s="19" t="s">
        <v>161</v>
      </c>
      <c r="BM147" s="19" t="s">
        <v>265</v>
      </c>
    </row>
    <row r="148" s="1" customFormat="1">
      <c r="B148" s="37"/>
      <c r="D148" s="188" t="s">
        <v>163</v>
      </c>
      <c r="F148" s="189" t="s">
        <v>266</v>
      </c>
      <c r="I148" s="121"/>
      <c r="L148" s="37"/>
      <c r="M148" s="190"/>
      <c r="N148" s="67"/>
      <c r="O148" s="67"/>
      <c r="P148" s="67"/>
      <c r="Q148" s="67"/>
      <c r="R148" s="67"/>
      <c r="S148" s="67"/>
      <c r="T148" s="68"/>
      <c r="AT148" s="19" t="s">
        <v>163</v>
      </c>
      <c r="AU148" s="19" t="s">
        <v>82</v>
      </c>
    </row>
    <row r="149" s="12" customFormat="1">
      <c r="B149" s="191"/>
      <c r="D149" s="188" t="s">
        <v>165</v>
      </c>
      <c r="E149" s="198" t="s">
        <v>3</v>
      </c>
      <c r="F149" s="192" t="s">
        <v>267</v>
      </c>
      <c r="H149" s="193">
        <v>1834.6579999999999</v>
      </c>
      <c r="I149" s="194"/>
      <c r="L149" s="191"/>
      <c r="M149" s="195"/>
      <c r="N149" s="196"/>
      <c r="O149" s="196"/>
      <c r="P149" s="196"/>
      <c r="Q149" s="196"/>
      <c r="R149" s="196"/>
      <c r="S149" s="196"/>
      <c r="T149" s="197"/>
      <c r="AT149" s="198" t="s">
        <v>165</v>
      </c>
      <c r="AU149" s="198" t="s">
        <v>82</v>
      </c>
      <c r="AV149" s="12" t="s">
        <v>82</v>
      </c>
      <c r="AW149" s="12" t="s">
        <v>33</v>
      </c>
      <c r="AX149" s="12" t="s">
        <v>72</v>
      </c>
      <c r="AY149" s="198" t="s">
        <v>154</v>
      </c>
    </row>
    <row r="150" s="12" customFormat="1">
      <c r="B150" s="191"/>
      <c r="D150" s="188" t="s">
        <v>165</v>
      </c>
      <c r="E150" s="198" t="s">
        <v>3</v>
      </c>
      <c r="F150" s="192" t="s">
        <v>268</v>
      </c>
      <c r="H150" s="193">
        <v>68.096000000000004</v>
      </c>
      <c r="I150" s="194"/>
      <c r="L150" s="191"/>
      <c r="M150" s="195"/>
      <c r="N150" s="196"/>
      <c r="O150" s="196"/>
      <c r="P150" s="196"/>
      <c r="Q150" s="196"/>
      <c r="R150" s="196"/>
      <c r="S150" s="196"/>
      <c r="T150" s="197"/>
      <c r="AT150" s="198" t="s">
        <v>165</v>
      </c>
      <c r="AU150" s="198" t="s">
        <v>82</v>
      </c>
      <c r="AV150" s="12" t="s">
        <v>82</v>
      </c>
      <c r="AW150" s="12" t="s">
        <v>33</v>
      </c>
      <c r="AX150" s="12" t="s">
        <v>72</v>
      </c>
      <c r="AY150" s="198" t="s">
        <v>154</v>
      </c>
    </row>
    <row r="151" s="13" customFormat="1">
      <c r="B151" s="199"/>
      <c r="D151" s="188" t="s">
        <v>165</v>
      </c>
      <c r="E151" s="200" t="s">
        <v>3</v>
      </c>
      <c r="F151" s="201" t="s">
        <v>179</v>
      </c>
      <c r="H151" s="202">
        <v>1902.7539999999999</v>
      </c>
      <c r="I151" s="203"/>
      <c r="L151" s="199"/>
      <c r="M151" s="204"/>
      <c r="N151" s="205"/>
      <c r="O151" s="205"/>
      <c r="P151" s="205"/>
      <c r="Q151" s="205"/>
      <c r="R151" s="205"/>
      <c r="S151" s="205"/>
      <c r="T151" s="206"/>
      <c r="AT151" s="200" t="s">
        <v>165</v>
      </c>
      <c r="AU151" s="200" t="s">
        <v>82</v>
      </c>
      <c r="AV151" s="13" t="s">
        <v>161</v>
      </c>
      <c r="AW151" s="13" t="s">
        <v>33</v>
      </c>
      <c r="AX151" s="13" t="s">
        <v>80</v>
      </c>
      <c r="AY151" s="200" t="s">
        <v>154</v>
      </c>
    </row>
    <row r="152" s="1" customFormat="1" ht="22.5" customHeight="1">
      <c r="B152" s="175"/>
      <c r="C152" s="176" t="s">
        <v>269</v>
      </c>
      <c r="D152" s="176" t="s">
        <v>156</v>
      </c>
      <c r="E152" s="177" t="s">
        <v>270</v>
      </c>
      <c r="F152" s="178" t="s">
        <v>271</v>
      </c>
      <c r="G152" s="179" t="s">
        <v>123</v>
      </c>
      <c r="H152" s="180">
        <v>1154.777</v>
      </c>
      <c r="I152" s="181"/>
      <c r="J152" s="182">
        <f>ROUND(I152*H152,2)</f>
        <v>0</v>
      </c>
      <c r="K152" s="178" t="s">
        <v>160</v>
      </c>
      <c r="L152" s="37"/>
      <c r="M152" s="183" t="s">
        <v>3</v>
      </c>
      <c r="N152" s="184" t="s">
        <v>43</v>
      </c>
      <c r="O152" s="67"/>
      <c r="P152" s="185">
        <f>O152*H152</f>
        <v>0</v>
      </c>
      <c r="Q152" s="185">
        <v>0</v>
      </c>
      <c r="R152" s="185">
        <f>Q152*H152</f>
        <v>0</v>
      </c>
      <c r="S152" s="185">
        <v>0</v>
      </c>
      <c r="T152" s="186">
        <f>S152*H152</f>
        <v>0</v>
      </c>
      <c r="AR152" s="19" t="s">
        <v>161</v>
      </c>
      <c r="AT152" s="19" t="s">
        <v>156</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161</v>
      </c>
      <c r="BM152" s="19" t="s">
        <v>272</v>
      </c>
    </row>
    <row r="153" s="1" customFormat="1">
      <c r="B153" s="37"/>
      <c r="D153" s="188" t="s">
        <v>163</v>
      </c>
      <c r="F153" s="189" t="s">
        <v>266</v>
      </c>
      <c r="I153" s="121"/>
      <c r="L153" s="37"/>
      <c r="M153" s="190"/>
      <c r="N153" s="67"/>
      <c r="O153" s="67"/>
      <c r="P153" s="67"/>
      <c r="Q153" s="67"/>
      <c r="R153" s="67"/>
      <c r="S153" s="67"/>
      <c r="T153" s="68"/>
      <c r="AT153" s="19" t="s">
        <v>163</v>
      </c>
      <c r="AU153" s="19" t="s">
        <v>82</v>
      </c>
    </row>
    <row r="154" s="1" customFormat="1" ht="16.5" customHeight="1">
      <c r="B154" s="175"/>
      <c r="C154" s="176" t="s">
        <v>273</v>
      </c>
      <c r="D154" s="176" t="s">
        <v>156</v>
      </c>
      <c r="E154" s="177" t="s">
        <v>274</v>
      </c>
      <c r="F154" s="178" t="s">
        <v>275</v>
      </c>
      <c r="G154" s="179" t="s">
        <v>123</v>
      </c>
      <c r="H154" s="180">
        <v>1154.777</v>
      </c>
      <c r="I154" s="181"/>
      <c r="J154" s="182">
        <f>ROUND(I154*H154,2)</f>
        <v>0</v>
      </c>
      <c r="K154" s="178" t="s">
        <v>3</v>
      </c>
      <c r="L154" s="37"/>
      <c r="M154" s="183" t="s">
        <v>3</v>
      </c>
      <c r="N154" s="184" t="s">
        <v>43</v>
      </c>
      <c r="O154" s="67"/>
      <c r="P154" s="185">
        <f>O154*H154</f>
        <v>0</v>
      </c>
      <c r="Q154" s="185">
        <v>0</v>
      </c>
      <c r="R154" s="185">
        <f>Q154*H154</f>
        <v>0</v>
      </c>
      <c r="S154" s="185">
        <v>0</v>
      </c>
      <c r="T154" s="186">
        <f>S154*H154</f>
        <v>0</v>
      </c>
      <c r="AR154" s="19" t="s">
        <v>161</v>
      </c>
      <c r="AT154" s="19" t="s">
        <v>156</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161</v>
      </c>
      <c r="BM154" s="19" t="s">
        <v>276</v>
      </c>
    </row>
    <row r="155" s="1" customFormat="1">
      <c r="B155" s="37"/>
      <c r="D155" s="188" t="s">
        <v>163</v>
      </c>
      <c r="F155" s="189" t="s">
        <v>277</v>
      </c>
      <c r="I155" s="121"/>
      <c r="L155" s="37"/>
      <c r="M155" s="190"/>
      <c r="N155" s="67"/>
      <c r="O155" s="67"/>
      <c r="P155" s="67"/>
      <c r="Q155" s="67"/>
      <c r="R155" s="67"/>
      <c r="S155" s="67"/>
      <c r="T155" s="68"/>
      <c r="AT155" s="19" t="s">
        <v>163</v>
      </c>
      <c r="AU155" s="19" t="s">
        <v>82</v>
      </c>
    </row>
    <row r="156" s="12" customFormat="1">
      <c r="B156" s="191"/>
      <c r="D156" s="188" t="s">
        <v>165</v>
      </c>
      <c r="E156" s="198" t="s">
        <v>3</v>
      </c>
      <c r="F156" s="192" t="s">
        <v>278</v>
      </c>
      <c r="H156" s="193">
        <v>1834.6579999999999</v>
      </c>
      <c r="I156" s="194"/>
      <c r="L156" s="191"/>
      <c r="M156" s="195"/>
      <c r="N156" s="196"/>
      <c r="O156" s="196"/>
      <c r="P156" s="196"/>
      <c r="Q156" s="196"/>
      <c r="R156" s="196"/>
      <c r="S156" s="196"/>
      <c r="T156" s="197"/>
      <c r="AT156" s="198" t="s">
        <v>165</v>
      </c>
      <c r="AU156" s="198" t="s">
        <v>82</v>
      </c>
      <c r="AV156" s="12" t="s">
        <v>82</v>
      </c>
      <c r="AW156" s="12" t="s">
        <v>33</v>
      </c>
      <c r="AX156" s="12" t="s">
        <v>72</v>
      </c>
      <c r="AY156" s="198" t="s">
        <v>154</v>
      </c>
    </row>
    <row r="157" s="12" customFormat="1">
      <c r="B157" s="191"/>
      <c r="D157" s="188" t="s">
        <v>165</v>
      </c>
      <c r="E157" s="198" t="s">
        <v>3</v>
      </c>
      <c r="F157" s="192" t="s">
        <v>279</v>
      </c>
      <c r="H157" s="193">
        <v>-68.096000000000004</v>
      </c>
      <c r="I157" s="194"/>
      <c r="L157" s="191"/>
      <c r="M157" s="195"/>
      <c r="N157" s="196"/>
      <c r="O157" s="196"/>
      <c r="P157" s="196"/>
      <c r="Q157" s="196"/>
      <c r="R157" s="196"/>
      <c r="S157" s="196"/>
      <c r="T157" s="197"/>
      <c r="AT157" s="198" t="s">
        <v>165</v>
      </c>
      <c r="AU157" s="198" t="s">
        <v>82</v>
      </c>
      <c r="AV157" s="12" t="s">
        <v>82</v>
      </c>
      <c r="AW157" s="12" t="s">
        <v>33</v>
      </c>
      <c r="AX157" s="12" t="s">
        <v>72</v>
      </c>
      <c r="AY157" s="198" t="s">
        <v>154</v>
      </c>
    </row>
    <row r="158" s="12" customFormat="1">
      <c r="B158" s="191"/>
      <c r="D158" s="188" t="s">
        <v>165</v>
      </c>
      <c r="E158" s="198" t="s">
        <v>3</v>
      </c>
      <c r="F158" s="192" t="s">
        <v>280</v>
      </c>
      <c r="H158" s="193">
        <v>-379.685</v>
      </c>
      <c r="I158" s="194"/>
      <c r="L158" s="191"/>
      <c r="M158" s="195"/>
      <c r="N158" s="196"/>
      <c r="O158" s="196"/>
      <c r="P158" s="196"/>
      <c r="Q158" s="196"/>
      <c r="R158" s="196"/>
      <c r="S158" s="196"/>
      <c r="T158" s="197"/>
      <c r="AT158" s="198" t="s">
        <v>165</v>
      </c>
      <c r="AU158" s="198" t="s">
        <v>82</v>
      </c>
      <c r="AV158" s="12" t="s">
        <v>82</v>
      </c>
      <c r="AW158" s="12" t="s">
        <v>33</v>
      </c>
      <c r="AX158" s="12" t="s">
        <v>72</v>
      </c>
      <c r="AY158" s="198" t="s">
        <v>154</v>
      </c>
    </row>
    <row r="159" s="12" customFormat="1">
      <c r="B159" s="191"/>
      <c r="D159" s="188" t="s">
        <v>165</v>
      </c>
      <c r="E159" s="198" t="s">
        <v>3</v>
      </c>
      <c r="F159" s="192" t="s">
        <v>281</v>
      </c>
      <c r="H159" s="193">
        <v>-213.5</v>
      </c>
      <c r="I159" s="194"/>
      <c r="L159" s="191"/>
      <c r="M159" s="195"/>
      <c r="N159" s="196"/>
      <c r="O159" s="196"/>
      <c r="P159" s="196"/>
      <c r="Q159" s="196"/>
      <c r="R159" s="196"/>
      <c r="S159" s="196"/>
      <c r="T159" s="197"/>
      <c r="AT159" s="198" t="s">
        <v>165</v>
      </c>
      <c r="AU159" s="198" t="s">
        <v>82</v>
      </c>
      <c r="AV159" s="12" t="s">
        <v>82</v>
      </c>
      <c r="AW159" s="12" t="s">
        <v>33</v>
      </c>
      <c r="AX159" s="12" t="s">
        <v>72</v>
      </c>
      <c r="AY159" s="198" t="s">
        <v>154</v>
      </c>
    </row>
    <row r="160" s="12" customFormat="1">
      <c r="B160" s="191"/>
      <c r="D160" s="188" t="s">
        <v>165</v>
      </c>
      <c r="E160" s="198" t="s">
        <v>3</v>
      </c>
      <c r="F160" s="192" t="s">
        <v>282</v>
      </c>
      <c r="H160" s="193">
        <v>-18.600000000000001</v>
      </c>
      <c r="I160" s="194"/>
      <c r="L160" s="191"/>
      <c r="M160" s="195"/>
      <c r="N160" s="196"/>
      <c r="O160" s="196"/>
      <c r="P160" s="196"/>
      <c r="Q160" s="196"/>
      <c r="R160" s="196"/>
      <c r="S160" s="196"/>
      <c r="T160" s="197"/>
      <c r="AT160" s="198" t="s">
        <v>165</v>
      </c>
      <c r="AU160" s="198" t="s">
        <v>82</v>
      </c>
      <c r="AV160" s="12" t="s">
        <v>82</v>
      </c>
      <c r="AW160" s="12" t="s">
        <v>33</v>
      </c>
      <c r="AX160" s="12" t="s">
        <v>72</v>
      </c>
      <c r="AY160" s="198" t="s">
        <v>154</v>
      </c>
    </row>
    <row r="161" s="13" customFormat="1">
      <c r="B161" s="199"/>
      <c r="D161" s="188" t="s">
        <v>165</v>
      </c>
      <c r="E161" s="200" t="s">
        <v>3</v>
      </c>
      <c r="F161" s="201" t="s">
        <v>179</v>
      </c>
      <c r="H161" s="202">
        <v>1154.777</v>
      </c>
      <c r="I161" s="203"/>
      <c r="L161" s="199"/>
      <c r="M161" s="204"/>
      <c r="N161" s="205"/>
      <c r="O161" s="205"/>
      <c r="P161" s="205"/>
      <c r="Q161" s="205"/>
      <c r="R161" s="205"/>
      <c r="S161" s="205"/>
      <c r="T161" s="206"/>
      <c r="AT161" s="200" t="s">
        <v>165</v>
      </c>
      <c r="AU161" s="200" t="s">
        <v>82</v>
      </c>
      <c r="AV161" s="13" t="s">
        <v>161</v>
      </c>
      <c r="AW161" s="13" t="s">
        <v>33</v>
      </c>
      <c r="AX161" s="13" t="s">
        <v>80</v>
      </c>
      <c r="AY161" s="200" t="s">
        <v>154</v>
      </c>
    </row>
    <row r="162" s="1" customFormat="1" ht="22.5" customHeight="1">
      <c r="B162" s="175"/>
      <c r="C162" s="176" t="s">
        <v>8</v>
      </c>
      <c r="D162" s="176" t="s">
        <v>156</v>
      </c>
      <c r="E162" s="177" t="s">
        <v>283</v>
      </c>
      <c r="F162" s="178" t="s">
        <v>284</v>
      </c>
      <c r="G162" s="179" t="s">
        <v>235</v>
      </c>
      <c r="H162" s="180">
        <v>1845.509</v>
      </c>
      <c r="I162" s="181"/>
      <c r="J162" s="182">
        <f>ROUND(I162*H162,2)</f>
        <v>0</v>
      </c>
      <c r="K162" s="178" t="s">
        <v>160</v>
      </c>
      <c r="L162" s="37"/>
      <c r="M162" s="183" t="s">
        <v>3</v>
      </c>
      <c r="N162" s="184" t="s">
        <v>43</v>
      </c>
      <c r="O162" s="67"/>
      <c r="P162" s="185">
        <f>O162*H162</f>
        <v>0</v>
      </c>
      <c r="Q162" s="185">
        <v>0</v>
      </c>
      <c r="R162" s="185">
        <f>Q162*H162</f>
        <v>0</v>
      </c>
      <c r="S162" s="185">
        <v>0</v>
      </c>
      <c r="T162" s="186">
        <f>S162*H162</f>
        <v>0</v>
      </c>
      <c r="AR162" s="19" t="s">
        <v>161</v>
      </c>
      <c r="AT162" s="19" t="s">
        <v>156</v>
      </c>
      <c r="AU162" s="19" t="s">
        <v>82</v>
      </c>
      <c r="AY162" s="19" t="s">
        <v>154</v>
      </c>
      <c r="BE162" s="187">
        <f>IF(N162="základní",J162,0)</f>
        <v>0</v>
      </c>
      <c r="BF162" s="187">
        <f>IF(N162="snížená",J162,0)</f>
        <v>0</v>
      </c>
      <c r="BG162" s="187">
        <f>IF(N162="zákl. přenesená",J162,0)</f>
        <v>0</v>
      </c>
      <c r="BH162" s="187">
        <f>IF(N162="sníž. přenesená",J162,0)</f>
        <v>0</v>
      </c>
      <c r="BI162" s="187">
        <f>IF(N162="nulová",J162,0)</f>
        <v>0</v>
      </c>
      <c r="BJ162" s="19" t="s">
        <v>80</v>
      </c>
      <c r="BK162" s="187">
        <f>ROUND(I162*H162,2)</f>
        <v>0</v>
      </c>
      <c r="BL162" s="19" t="s">
        <v>161</v>
      </c>
      <c r="BM162" s="19" t="s">
        <v>285</v>
      </c>
    </row>
    <row r="163" s="1" customFormat="1">
      <c r="B163" s="37"/>
      <c r="D163" s="188" t="s">
        <v>163</v>
      </c>
      <c r="F163" s="189" t="s">
        <v>286</v>
      </c>
      <c r="I163" s="121"/>
      <c r="L163" s="37"/>
      <c r="M163" s="190"/>
      <c r="N163" s="67"/>
      <c r="O163" s="67"/>
      <c r="P163" s="67"/>
      <c r="Q163" s="67"/>
      <c r="R163" s="67"/>
      <c r="S163" s="67"/>
      <c r="T163" s="68"/>
      <c r="AT163" s="19" t="s">
        <v>163</v>
      </c>
      <c r="AU163" s="19" t="s">
        <v>82</v>
      </c>
    </row>
    <row r="164" s="12" customFormat="1">
      <c r="B164" s="191"/>
      <c r="D164" s="188" t="s">
        <v>165</v>
      </c>
      <c r="F164" s="192" t="s">
        <v>287</v>
      </c>
      <c r="H164" s="193">
        <v>1845.509</v>
      </c>
      <c r="I164" s="194"/>
      <c r="L164" s="191"/>
      <c r="M164" s="195"/>
      <c r="N164" s="196"/>
      <c r="O164" s="196"/>
      <c r="P164" s="196"/>
      <c r="Q164" s="196"/>
      <c r="R164" s="196"/>
      <c r="S164" s="196"/>
      <c r="T164" s="197"/>
      <c r="AT164" s="198" t="s">
        <v>165</v>
      </c>
      <c r="AU164" s="198" t="s">
        <v>82</v>
      </c>
      <c r="AV164" s="12" t="s">
        <v>82</v>
      </c>
      <c r="AW164" s="12" t="s">
        <v>4</v>
      </c>
      <c r="AX164" s="12" t="s">
        <v>80</v>
      </c>
      <c r="AY164" s="198" t="s">
        <v>154</v>
      </c>
    </row>
    <row r="165" s="1" customFormat="1" ht="16.5" customHeight="1">
      <c r="B165" s="175"/>
      <c r="C165" s="176" t="s">
        <v>288</v>
      </c>
      <c r="D165" s="176" t="s">
        <v>156</v>
      </c>
      <c r="E165" s="177" t="s">
        <v>289</v>
      </c>
      <c r="F165" s="178" t="s">
        <v>290</v>
      </c>
      <c r="G165" s="179" t="s">
        <v>123</v>
      </c>
      <c r="H165" s="180">
        <v>1834.6579999999999</v>
      </c>
      <c r="I165" s="181"/>
      <c r="J165" s="182">
        <f>ROUND(I165*H165,2)</f>
        <v>0</v>
      </c>
      <c r="K165" s="178" t="s">
        <v>160</v>
      </c>
      <c r="L165" s="37"/>
      <c r="M165" s="183" t="s">
        <v>3</v>
      </c>
      <c r="N165" s="184" t="s">
        <v>43</v>
      </c>
      <c r="O165" s="67"/>
      <c r="P165" s="185">
        <f>O165*H165</f>
        <v>0</v>
      </c>
      <c r="Q165" s="185">
        <v>0</v>
      </c>
      <c r="R165" s="185">
        <f>Q165*H165</f>
        <v>0</v>
      </c>
      <c r="S165" s="185">
        <v>0</v>
      </c>
      <c r="T165" s="186">
        <f>S165*H165</f>
        <v>0</v>
      </c>
      <c r="AR165" s="19" t="s">
        <v>161</v>
      </c>
      <c r="AT165" s="19" t="s">
        <v>156</v>
      </c>
      <c r="AU165" s="19" t="s">
        <v>82</v>
      </c>
      <c r="AY165" s="19" t="s">
        <v>154</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161</v>
      </c>
      <c r="BM165" s="19" t="s">
        <v>291</v>
      </c>
    </row>
    <row r="166" s="1" customFormat="1">
      <c r="B166" s="37"/>
      <c r="D166" s="188" t="s">
        <v>163</v>
      </c>
      <c r="F166" s="189" t="s">
        <v>292</v>
      </c>
      <c r="I166" s="121"/>
      <c r="L166" s="37"/>
      <c r="M166" s="190"/>
      <c r="N166" s="67"/>
      <c r="O166" s="67"/>
      <c r="P166" s="67"/>
      <c r="Q166" s="67"/>
      <c r="R166" s="67"/>
      <c r="S166" s="67"/>
      <c r="T166" s="68"/>
      <c r="AT166" s="19" t="s">
        <v>163</v>
      </c>
      <c r="AU166" s="19" t="s">
        <v>82</v>
      </c>
    </row>
    <row r="167" s="12" customFormat="1">
      <c r="B167" s="191"/>
      <c r="D167" s="188" t="s">
        <v>165</v>
      </c>
      <c r="E167" s="198" t="s">
        <v>3</v>
      </c>
      <c r="F167" s="192" t="s">
        <v>293</v>
      </c>
      <c r="H167" s="193">
        <v>1834.6579999999999</v>
      </c>
      <c r="I167" s="194"/>
      <c r="L167" s="191"/>
      <c r="M167" s="195"/>
      <c r="N167" s="196"/>
      <c r="O167" s="196"/>
      <c r="P167" s="196"/>
      <c r="Q167" s="196"/>
      <c r="R167" s="196"/>
      <c r="S167" s="196"/>
      <c r="T167" s="197"/>
      <c r="AT167" s="198" t="s">
        <v>165</v>
      </c>
      <c r="AU167" s="198" t="s">
        <v>82</v>
      </c>
      <c r="AV167" s="12" t="s">
        <v>82</v>
      </c>
      <c r="AW167" s="12" t="s">
        <v>33</v>
      </c>
      <c r="AX167" s="12" t="s">
        <v>80</v>
      </c>
      <c r="AY167" s="198" t="s">
        <v>154</v>
      </c>
    </row>
    <row r="168" s="1" customFormat="1" ht="22.5" customHeight="1">
      <c r="B168" s="175"/>
      <c r="C168" s="176" t="s">
        <v>294</v>
      </c>
      <c r="D168" s="176" t="s">
        <v>156</v>
      </c>
      <c r="E168" s="177" t="s">
        <v>295</v>
      </c>
      <c r="F168" s="178" t="s">
        <v>296</v>
      </c>
      <c r="G168" s="179" t="s">
        <v>123</v>
      </c>
      <c r="H168" s="180">
        <v>68.096000000000004</v>
      </c>
      <c r="I168" s="181"/>
      <c r="J168" s="182">
        <f>ROUND(I168*H168,2)</f>
        <v>0</v>
      </c>
      <c r="K168" s="178" t="s">
        <v>3</v>
      </c>
      <c r="L168" s="37"/>
      <c r="M168" s="183" t="s">
        <v>3</v>
      </c>
      <c r="N168" s="184" t="s">
        <v>43</v>
      </c>
      <c r="O168" s="67"/>
      <c r="P168" s="185">
        <f>O168*H168</f>
        <v>0</v>
      </c>
      <c r="Q168" s="185">
        <v>0</v>
      </c>
      <c r="R168" s="185">
        <f>Q168*H168</f>
        <v>0</v>
      </c>
      <c r="S168" s="185">
        <v>0</v>
      </c>
      <c r="T168" s="186">
        <f>S168*H168</f>
        <v>0</v>
      </c>
      <c r="AR168" s="19" t="s">
        <v>161</v>
      </c>
      <c r="AT168" s="19" t="s">
        <v>156</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297</v>
      </c>
    </row>
    <row r="169" s="1" customFormat="1">
      <c r="B169" s="37"/>
      <c r="D169" s="188" t="s">
        <v>163</v>
      </c>
      <c r="F169" s="189" t="s">
        <v>298</v>
      </c>
      <c r="I169" s="121"/>
      <c r="L169" s="37"/>
      <c r="M169" s="190"/>
      <c r="N169" s="67"/>
      <c r="O169" s="67"/>
      <c r="P169" s="67"/>
      <c r="Q169" s="67"/>
      <c r="R169" s="67"/>
      <c r="S169" s="67"/>
      <c r="T169" s="68"/>
      <c r="AT169" s="19" t="s">
        <v>163</v>
      </c>
      <c r="AU169" s="19" t="s">
        <v>82</v>
      </c>
    </row>
    <row r="170" s="12" customFormat="1">
      <c r="B170" s="191"/>
      <c r="D170" s="188" t="s">
        <v>165</v>
      </c>
      <c r="E170" s="198" t="s">
        <v>3</v>
      </c>
      <c r="F170" s="192" t="s">
        <v>278</v>
      </c>
      <c r="H170" s="193">
        <v>1834.6579999999999</v>
      </c>
      <c r="I170" s="194"/>
      <c r="L170" s="191"/>
      <c r="M170" s="195"/>
      <c r="N170" s="196"/>
      <c r="O170" s="196"/>
      <c r="P170" s="196"/>
      <c r="Q170" s="196"/>
      <c r="R170" s="196"/>
      <c r="S170" s="196"/>
      <c r="T170" s="197"/>
      <c r="AT170" s="198" t="s">
        <v>165</v>
      </c>
      <c r="AU170" s="198" t="s">
        <v>82</v>
      </c>
      <c r="AV170" s="12" t="s">
        <v>82</v>
      </c>
      <c r="AW170" s="12" t="s">
        <v>33</v>
      </c>
      <c r="AX170" s="12" t="s">
        <v>72</v>
      </c>
      <c r="AY170" s="198" t="s">
        <v>154</v>
      </c>
    </row>
    <row r="171" s="12" customFormat="1">
      <c r="B171" s="191"/>
      <c r="D171" s="188" t="s">
        <v>165</v>
      </c>
      <c r="E171" s="198" t="s">
        <v>3</v>
      </c>
      <c r="F171" s="192" t="s">
        <v>299</v>
      </c>
      <c r="H171" s="193">
        <v>-1191.8499999999999</v>
      </c>
      <c r="I171" s="194"/>
      <c r="L171" s="191"/>
      <c r="M171" s="195"/>
      <c r="N171" s="196"/>
      <c r="O171" s="196"/>
      <c r="P171" s="196"/>
      <c r="Q171" s="196"/>
      <c r="R171" s="196"/>
      <c r="S171" s="196"/>
      <c r="T171" s="197"/>
      <c r="AT171" s="198" t="s">
        <v>165</v>
      </c>
      <c r="AU171" s="198" t="s">
        <v>82</v>
      </c>
      <c r="AV171" s="12" t="s">
        <v>82</v>
      </c>
      <c r="AW171" s="12" t="s">
        <v>33</v>
      </c>
      <c r="AX171" s="12" t="s">
        <v>72</v>
      </c>
      <c r="AY171" s="198" t="s">
        <v>154</v>
      </c>
    </row>
    <row r="172" s="12" customFormat="1">
      <c r="B172" s="191"/>
      <c r="D172" s="188" t="s">
        <v>165</v>
      </c>
      <c r="E172" s="198" t="s">
        <v>3</v>
      </c>
      <c r="F172" s="192" t="s">
        <v>300</v>
      </c>
      <c r="H172" s="193">
        <v>-402.5</v>
      </c>
      <c r="I172" s="194"/>
      <c r="L172" s="191"/>
      <c r="M172" s="195"/>
      <c r="N172" s="196"/>
      <c r="O172" s="196"/>
      <c r="P172" s="196"/>
      <c r="Q172" s="196"/>
      <c r="R172" s="196"/>
      <c r="S172" s="196"/>
      <c r="T172" s="197"/>
      <c r="AT172" s="198" t="s">
        <v>165</v>
      </c>
      <c r="AU172" s="198" t="s">
        <v>82</v>
      </c>
      <c r="AV172" s="12" t="s">
        <v>82</v>
      </c>
      <c r="AW172" s="12" t="s">
        <v>33</v>
      </c>
      <c r="AX172" s="12" t="s">
        <v>72</v>
      </c>
      <c r="AY172" s="198" t="s">
        <v>154</v>
      </c>
    </row>
    <row r="173" s="12" customFormat="1">
      <c r="B173" s="191"/>
      <c r="D173" s="188" t="s">
        <v>165</v>
      </c>
      <c r="E173" s="198" t="s">
        <v>3</v>
      </c>
      <c r="F173" s="192" t="s">
        <v>301</v>
      </c>
      <c r="H173" s="193">
        <v>-53.984000000000002</v>
      </c>
      <c r="I173" s="194"/>
      <c r="L173" s="191"/>
      <c r="M173" s="195"/>
      <c r="N173" s="196"/>
      <c r="O173" s="196"/>
      <c r="P173" s="196"/>
      <c r="Q173" s="196"/>
      <c r="R173" s="196"/>
      <c r="S173" s="196"/>
      <c r="T173" s="197"/>
      <c r="AT173" s="198" t="s">
        <v>165</v>
      </c>
      <c r="AU173" s="198" t="s">
        <v>82</v>
      </c>
      <c r="AV173" s="12" t="s">
        <v>82</v>
      </c>
      <c r="AW173" s="12" t="s">
        <v>33</v>
      </c>
      <c r="AX173" s="12" t="s">
        <v>72</v>
      </c>
      <c r="AY173" s="198" t="s">
        <v>154</v>
      </c>
    </row>
    <row r="174" s="12" customFormat="1">
      <c r="B174" s="191"/>
      <c r="D174" s="188" t="s">
        <v>165</v>
      </c>
      <c r="E174" s="198" t="s">
        <v>3</v>
      </c>
      <c r="F174" s="192" t="s">
        <v>302</v>
      </c>
      <c r="H174" s="193">
        <v>-118.22799999999999</v>
      </c>
      <c r="I174" s="194"/>
      <c r="L174" s="191"/>
      <c r="M174" s="195"/>
      <c r="N174" s="196"/>
      <c r="O174" s="196"/>
      <c r="P174" s="196"/>
      <c r="Q174" s="196"/>
      <c r="R174" s="196"/>
      <c r="S174" s="196"/>
      <c r="T174" s="197"/>
      <c r="AT174" s="198" t="s">
        <v>165</v>
      </c>
      <c r="AU174" s="198" t="s">
        <v>82</v>
      </c>
      <c r="AV174" s="12" t="s">
        <v>82</v>
      </c>
      <c r="AW174" s="12" t="s">
        <v>33</v>
      </c>
      <c r="AX174" s="12" t="s">
        <v>72</v>
      </c>
      <c r="AY174" s="198" t="s">
        <v>154</v>
      </c>
    </row>
    <row r="175" s="13" customFormat="1">
      <c r="B175" s="199"/>
      <c r="D175" s="188" t="s">
        <v>165</v>
      </c>
      <c r="E175" s="200" t="s">
        <v>121</v>
      </c>
      <c r="F175" s="201" t="s">
        <v>179</v>
      </c>
      <c r="H175" s="202">
        <v>68.096000000000004</v>
      </c>
      <c r="I175" s="203"/>
      <c r="L175" s="199"/>
      <c r="M175" s="204"/>
      <c r="N175" s="205"/>
      <c r="O175" s="205"/>
      <c r="P175" s="205"/>
      <c r="Q175" s="205"/>
      <c r="R175" s="205"/>
      <c r="S175" s="205"/>
      <c r="T175" s="206"/>
      <c r="AT175" s="200" t="s">
        <v>165</v>
      </c>
      <c r="AU175" s="200" t="s">
        <v>82</v>
      </c>
      <c r="AV175" s="13" t="s">
        <v>161</v>
      </c>
      <c r="AW175" s="13" t="s">
        <v>33</v>
      </c>
      <c r="AX175" s="13" t="s">
        <v>80</v>
      </c>
      <c r="AY175" s="200" t="s">
        <v>154</v>
      </c>
    </row>
    <row r="176" s="1" customFormat="1" ht="22.5" customHeight="1">
      <c r="B176" s="175"/>
      <c r="C176" s="176" t="s">
        <v>303</v>
      </c>
      <c r="D176" s="176" t="s">
        <v>156</v>
      </c>
      <c r="E176" s="177" t="s">
        <v>304</v>
      </c>
      <c r="F176" s="178" t="s">
        <v>305</v>
      </c>
      <c r="G176" s="179" t="s">
        <v>123</v>
      </c>
      <c r="H176" s="180">
        <v>68.096000000000004</v>
      </c>
      <c r="I176" s="181"/>
      <c r="J176" s="182">
        <f>ROUND(I176*H176,2)</f>
        <v>0</v>
      </c>
      <c r="K176" s="178" t="s">
        <v>3</v>
      </c>
      <c r="L176" s="37"/>
      <c r="M176" s="183" t="s">
        <v>3</v>
      </c>
      <c r="N176" s="184" t="s">
        <v>43</v>
      </c>
      <c r="O176" s="67"/>
      <c r="P176" s="185">
        <f>O176*H176</f>
        <v>0</v>
      </c>
      <c r="Q176" s="185">
        <v>0</v>
      </c>
      <c r="R176" s="185">
        <f>Q176*H176</f>
        <v>0</v>
      </c>
      <c r="S176" s="185">
        <v>0</v>
      </c>
      <c r="T176" s="186">
        <f>S176*H176</f>
        <v>0</v>
      </c>
      <c r="AR176" s="19" t="s">
        <v>161</v>
      </c>
      <c r="AT176" s="19" t="s">
        <v>156</v>
      </c>
      <c r="AU176" s="19" t="s">
        <v>82</v>
      </c>
      <c r="AY176" s="19" t="s">
        <v>154</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161</v>
      </c>
      <c r="BM176" s="19" t="s">
        <v>306</v>
      </c>
    </row>
    <row r="177" s="1" customFormat="1">
      <c r="B177" s="37"/>
      <c r="D177" s="188" t="s">
        <v>163</v>
      </c>
      <c r="F177" s="189" t="s">
        <v>307</v>
      </c>
      <c r="I177" s="121"/>
      <c r="L177" s="37"/>
      <c r="M177" s="190"/>
      <c r="N177" s="67"/>
      <c r="O177" s="67"/>
      <c r="P177" s="67"/>
      <c r="Q177" s="67"/>
      <c r="R177" s="67"/>
      <c r="S177" s="67"/>
      <c r="T177" s="68"/>
      <c r="AT177" s="19" t="s">
        <v>163</v>
      </c>
      <c r="AU177" s="19" t="s">
        <v>82</v>
      </c>
    </row>
    <row r="178" s="12" customFormat="1">
      <c r="B178" s="191"/>
      <c r="D178" s="188" t="s">
        <v>165</v>
      </c>
      <c r="E178" s="198" t="s">
        <v>3</v>
      </c>
      <c r="F178" s="192" t="s">
        <v>308</v>
      </c>
      <c r="H178" s="193">
        <v>68.096000000000004</v>
      </c>
      <c r="I178" s="194"/>
      <c r="L178" s="191"/>
      <c r="M178" s="195"/>
      <c r="N178" s="196"/>
      <c r="O178" s="196"/>
      <c r="P178" s="196"/>
      <c r="Q178" s="196"/>
      <c r="R178" s="196"/>
      <c r="S178" s="196"/>
      <c r="T178" s="197"/>
      <c r="AT178" s="198" t="s">
        <v>165</v>
      </c>
      <c r="AU178" s="198" t="s">
        <v>82</v>
      </c>
      <c r="AV178" s="12" t="s">
        <v>82</v>
      </c>
      <c r="AW178" s="12" t="s">
        <v>33</v>
      </c>
      <c r="AX178" s="12" t="s">
        <v>80</v>
      </c>
      <c r="AY178" s="198" t="s">
        <v>154</v>
      </c>
    </row>
    <row r="179" s="1" customFormat="1" ht="16.5" customHeight="1">
      <c r="B179" s="175"/>
      <c r="C179" s="176" t="s">
        <v>309</v>
      </c>
      <c r="D179" s="176" t="s">
        <v>156</v>
      </c>
      <c r="E179" s="177" t="s">
        <v>310</v>
      </c>
      <c r="F179" s="178" t="s">
        <v>311</v>
      </c>
      <c r="G179" s="179" t="s">
        <v>241</v>
      </c>
      <c r="H179" s="180">
        <v>2</v>
      </c>
      <c r="I179" s="181"/>
      <c r="J179" s="182">
        <f>ROUND(I179*H179,2)</f>
        <v>0</v>
      </c>
      <c r="K179" s="178" t="s">
        <v>160</v>
      </c>
      <c r="L179" s="37"/>
      <c r="M179" s="183" t="s">
        <v>3</v>
      </c>
      <c r="N179" s="184" t="s">
        <v>43</v>
      </c>
      <c r="O179" s="67"/>
      <c r="P179" s="185">
        <f>O179*H179</f>
        <v>0</v>
      </c>
      <c r="Q179" s="185">
        <v>0</v>
      </c>
      <c r="R179" s="185">
        <f>Q179*H179</f>
        <v>0</v>
      </c>
      <c r="S179" s="185">
        <v>0</v>
      </c>
      <c r="T179" s="186">
        <f>S179*H179</f>
        <v>0</v>
      </c>
      <c r="AR179" s="19" t="s">
        <v>161</v>
      </c>
      <c r="AT179" s="19" t="s">
        <v>156</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161</v>
      </c>
      <c r="BM179" s="19" t="s">
        <v>312</v>
      </c>
    </row>
    <row r="180" s="1" customFormat="1">
      <c r="B180" s="37"/>
      <c r="D180" s="188" t="s">
        <v>163</v>
      </c>
      <c r="F180" s="189" t="s">
        <v>313</v>
      </c>
      <c r="I180" s="121"/>
      <c r="L180" s="37"/>
      <c r="M180" s="190"/>
      <c r="N180" s="67"/>
      <c r="O180" s="67"/>
      <c r="P180" s="67"/>
      <c r="Q180" s="67"/>
      <c r="R180" s="67"/>
      <c r="S180" s="67"/>
      <c r="T180" s="68"/>
      <c r="AT180" s="19" t="s">
        <v>163</v>
      </c>
      <c r="AU180" s="19" t="s">
        <v>82</v>
      </c>
    </row>
    <row r="181" s="1" customFormat="1" ht="22.5" customHeight="1">
      <c r="B181" s="175"/>
      <c r="C181" s="176" t="s">
        <v>314</v>
      </c>
      <c r="D181" s="176" t="s">
        <v>156</v>
      </c>
      <c r="E181" s="177" t="s">
        <v>315</v>
      </c>
      <c r="F181" s="178" t="s">
        <v>316</v>
      </c>
      <c r="G181" s="179" t="s">
        <v>241</v>
      </c>
      <c r="H181" s="180">
        <v>2</v>
      </c>
      <c r="I181" s="181"/>
      <c r="J181" s="182">
        <f>ROUND(I181*H181,2)</f>
        <v>0</v>
      </c>
      <c r="K181" s="178" t="s">
        <v>160</v>
      </c>
      <c r="L181" s="37"/>
      <c r="M181" s="183" t="s">
        <v>3</v>
      </c>
      <c r="N181" s="184" t="s">
        <v>43</v>
      </c>
      <c r="O181" s="67"/>
      <c r="P181" s="185">
        <f>O181*H181</f>
        <v>0</v>
      </c>
      <c r="Q181" s="185">
        <v>0</v>
      </c>
      <c r="R181" s="185">
        <f>Q181*H181</f>
        <v>0</v>
      </c>
      <c r="S181" s="185">
        <v>0</v>
      </c>
      <c r="T181" s="186">
        <f>S181*H181</f>
        <v>0</v>
      </c>
      <c r="AR181" s="19" t="s">
        <v>161</v>
      </c>
      <c r="AT181" s="19" t="s">
        <v>156</v>
      </c>
      <c r="AU181" s="19" t="s">
        <v>82</v>
      </c>
      <c r="AY181" s="19" t="s">
        <v>154</v>
      </c>
      <c r="BE181" s="187">
        <f>IF(N181="základní",J181,0)</f>
        <v>0</v>
      </c>
      <c r="BF181" s="187">
        <f>IF(N181="snížená",J181,0)</f>
        <v>0</v>
      </c>
      <c r="BG181" s="187">
        <f>IF(N181="zákl. přenesená",J181,0)</f>
        <v>0</v>
      </c>
      <c r="BH181" s="187">
        <f>IF(N181="sníž. přenesená",J181,0)</f>
        <v>0</v>
      </c>
      <c r="BI181" s="187">
        <f>IF(N181="nulová",J181,0)</f>
        <v>0</v>
      </c>
      <c r="BJ181" s="19" t="s">
        <v>80</v>
      </c>
      <c r="BK181" s="187">
        <f>ROUND(I181*H181,2)</f>
        <v>0</v>
      </c>
      <c r="BL181" s="19" t="s">
        <v>161</v>
      </c>
      <c r="BM181" s="19" t="s">
        <v>317</v>
      </c>
    </row>
    <row r="182" s="1" customFormat="1">
      <c r="B182" s="37"/>
      <c r="D182" s="188" t="s">
        <v>163</v>
      </c>
      <c r="F182" s="189" t="s">
        <v>318</v>
      </c>
      <c r="I182" s="121"/>
      <c r="L182" s="37"/>
      <c r="M182" s="190"/>
      <c r="N182" s="67"/>
      <c r="O182" s="67"/>
      <c r="P182" s="67"/>
      <c r="Q182" s="67"/>
      <c r="R182" s="67"/>
      <c r="S182" s="67"/>
      <c r="T182" s="68"/>
      <c r="AT182" s="19" t="s">
        <v>163</v>
      </c>
      <c r="AU182" s="19" t="s">
        <v>82</v>
      </c>
    </row>
    <row r="183" s="1" customFormat="1" ht="16.5" customHeight="1">
      <c r="B183" s="175"/>
      <c r="C183" s="176" t="s">
        <v>319</v>
      </c>
      <c r="D183" s="176" t="s">
        <v>156</v>
      </c>
      <c r="E183" s="177" t="s">
        <v>320</v>
      </c>
      <c r="F183" s="178" t="s">
        <v>321</v>
      </c>
      <c r="G183" s="179" t="s">
        <v>241</v>
      </c>
      <c r="H183" s="180">
        <v>2</v>
      </c>
      <c r="I183" s="181"/>
      <c r="J183" s="182">
        <f>ROUND(I183*H183,2)</f>
        <v>0</v>
      </c>
      <c r="K183" s="178" t="s">
        <v>160</v>
      </c>
      <c r="L183" s="37"/>
      <c r="M183" s="183" t="s">
        <v>3</v>
      </c>
      <c r="N183" s="184" t="s">
        <v>43</v>
      </c>
      <c r="O183" s="67"/>
      <c r="P183" s="185">
        <f>O183*H183</f>
        <v>0</v>
      </c>
      <c r="Q183" s="185">
        <v>0.00018000000000000001</v>
      </c>
      <c r="R183" s="185">
        <f>Q183*H183</f>
        <v>0.00036000000000000002</v>
      </c>
      <c r="S183" s="185">
        <v>0</v>
      </c>
      <c r="T183" s="186">
        <f>S183*H183</f>
        <v>0</v>
      </c>
      <c r="AR183" s="19" t="s">
        <v>161</v>
      </c>
      <c r="AT183" s="19" t="s">
        <v>156</v>
      </c>
      <c r="AU183" s="19" t="s">
        <v>82</v>
      </c>
      <c r="AY183" s="19" t="s">
        <v>154</v>
      </c>
      <c r="BE183" s="187">
        <f>IF(N183="základní",J183,0)</f>
        <v>0</v>
      </c>
      <c r="BF183" s="187">
        <f>IF(N183="snížená",J183,0)</f>
        <v>0</v>
      </c>
      <c r="BG183" s="187">
        <f>IF(N183="zákl. přenesená",J183,0)</f>
        <v>0</v>
      </c>
      <c r="BH183" s="187">
        <f>IF(N183="sníž. přenesená",J183,0)</f>
        <v>0</v>
      </c>
      <c r="BI183" s="187">
        <f>IF(N183="nulová",J183,0)</f>
        <v>0</v>
      </c>
      <c r="BJ183" s="19" t="s">
        <v>80</v>
      </c>
      <c r="BK183" s="187">
        <f>ROUND(I183*H183,2)</f>
        <v>0</v>
      </c>
      <c r="BL183" s="19" t="s">
        <v>161</v>
      </c>
      <c r="BM183" s="19" t="s">
        <v>322</v>
      </c>
    </row>
    <row r="184" s="1" customFormat="1">
      <c r="B184" s="37"/>
      <c r="D184" s="188" t="s">
        <v>163</v>
      </c>
      <c r="F184" s="189" t="s">
        <v>323</v>
      </c>
      <c r="I184" s="121"/>
      <c r="L184" s="37"/>
      <c r="M184" s="190"/>
      <c r="N184" s="67"/>
      <c r="O184" s="67"/>
      <c r="P184" s="67"/>
      <c r="Q184" s="67"/>
      <c r="R184" s="67"/>
      <c r="S184" s="67"/>
      <c r="T184" s="68"/>
      <c r="AT184" s="19" t="s">
        <v>163</v>
      </c>
      <c r="AU184" s="19" t="s">
        <v>82</v>
      </c>
    </row>
    <row r="185" s="1" customFormat="1" ht="16.5" customHeight="1">
      <c r="B185" s="175"/>
      <c r="C185" s="176" t="s">
        <v>324</v>
      </c>
      <c r="D185" s="176" t="s">
        <v>156</v>
      </c>
      <c r="E185" s="177" t="s">
        <v>325</v>
      </c>
      <c r="F185" s="178" t="s">
        <v>326</v>
      </c>
      <c r="G185" s="179" t="s">
        <v>206</v>
      </c>
      <c r="H185" s="180">
        <v>192</v>
      </c>
      <c r="I185" s="181"/>
      <c r="J185" s="182">
        <f>ROUND(I185*H185,2)</f>
        <v>0</v>
      </c>
      <c r="K185" s="178" t="s">
        <v>160</v>
      </c>
      <c r="L185" s="37"/>
      <c r="M185" s="183" t="s">
        <v>3</v>
      </c>
      <c r="N185" s="184" t="s">
        <v>43</v>
      </c>
      <c r="O185" s="67"/>
      <c r="P185" s="185">
        <f>O185*H185</f>
        <v>0</v>
      </c>
      <c r="Q185" s="185">
        <v>0</v>
      </c>
      <c r="R185" s="185">
        <f>Q185*H185</f>
        <v>0</v>
      </c>
      <c r="S185" s="185">
        <v>0</v>
      </c>
      <c r="T185" s="186">
        <f>S185*H185</f>
        <v>0</v>
      </c>
      <c r="AR185" s="19" t="s">
        <v>161</v>
      </c>
      <c r="AT185" s="19" t="s">
        <v>156</v>
      </c>
      <c r="AU185" s="19" t="s">
        <v>82</v>
      </c>
      <c r="AY185" s="19" t="s">
        <v>154</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161</v>
      </c>
      <c r="BM185" s="19" t="s">
        <v>327</v>
      </c>
    </row>
    <row r="186" s="1" customFormat="1">
      <c r="B186" s="37"/>
      <c r="D186" s="188" t="s">
        <v>163</v>
      </c>
      <c r="F186" s="189" t="s">
        <v>328</v>
      </c>
      <c r="I186" s="121"/>
      <c r="L186" s="37"/>
      <c r="M186" s="190"/>
      <c r="N186" s="67"/>
      <c r="O186" s="67"/>
      <c r="P186" s="67"/>
      <c r="Q186" s="67"/>
      <c r="R186" s="67"/>
      <c r="S186" s="67"/>
      <c r="T186" s="68"/>
      <c r="AT186" s="19" t="s">
        <v>163</v>
      </c>
      <c r="AU186" s="19" t="s">
        <v>82</v>
      </c>
    </row>
    <row r="187" s="14" customFormat="1">
      <c r="B187" s="217"/>
      <c r="D187" s="188" t="s">
        <v>165</v>
      </c>
      <c r="E187" s="218" t="s">
        <v>3</v>
      </c>
      <c r="F187" s="219" t="s">
        <v>329</v>
      </c>
      <c r="H187" s="218" t="s">
        <v>3</v>
      </c>
      <c r="I187" s="220"/>
      <c r="L187" s="217"/>
      <c r="M187" s="221"/>
      <c r="N187" s="222"/>
      <c r="O187" s="222"/>
      <c r="P187" s="222"/>
      <c r="Q187" s="222"/>
      <c r="R187" s="222"/>
      <c r="S187" s="222"/>
      <c r="T187" s="223"/>
      <c r="AT187" s="218" t="s">
        <v>165</v>
      </c>
      <c r="AU187" s="218" t="s">
        <v>82</v>
      </c>
      <c r="AV187" s="14" t="s">
        <v>80</v>
      </c>
      <c r="AW187" s="14" t="s">
        <v>33</v>
      </c>
      <c r="AX187" s="14" t="s">
        <v>72</v>
      </c>
      <c r="AY187" s="218" t="s">
        <v>154</v>
      </c>
    </row>
    <row r="188" s="12" customFormat="1">
      <c r="B188" s="191"/>
      <c r="D188" s="188" t="s">
        <v>165</v>
      </c>
      <c r="E188" s="198" t="s">
        <v>3</v>
      </c>
      <c r="F188" s="192" t="s">
        <v>330</v>
      </c>
      <c r="H188" s="193">
        <v>1153</v>
      </c>
      <c r="I188" s="194"/>
      <c r="L188" s="191"/>
      <c r="M188" s="195"/>
      <c r="N188" s="196"/>
      <c r="O188" s="196"/>
      <c r="P188" s="196"/>
      <c r="Q188" s="196"/>
      <c r="R188" s="196"/>
      <c r="S188" s="196"/>
      <c r="T188" s="197"/>
      <c r="AT188" s="198" t="s">
        <v>165</v>
      </c>
      <c r="AU188" s="198" t="s">
        <v>82</v>
      </c>
      <c r="AV188" s="12" t="s">
        <v>82</v>
      </c>
      <c r="AW188" s="12" t="s">
        <v>33</v>
      </c>
      <c r="AX188" s="12" t="s">
        <v>72</v>
      </c>
      <c r="AY188" s="198" t="s">
        <v>154</v>
      </c>
    </row>
    <row r="189" s="12" customFormat="1">
      <c r="B189" s="191"/>
      <c r="D189" s="188" t="s">
        <v>165</v>
      </c>
      <c r="E189" s="198" t="s">
        <v>3</v>
      </c>
      <c r="F189" s="192" t="s">
        <v>331</v>
      </c>
      <c r="H189" s="193">
        <v>-790</v>
      </c>
      <c r="I189" s="194"/>
      <c r="L189" s="191"/>
      <c r="M189" s="195"/>
      <c r="N189" s="196"/>
      <c r="O189" s="196"/>
      <c r="P189" s="196"/>
      <c r="Q189" s="196"/>
      <c r="R189" s="196"/>
      <c r="S189" s="196"/>
      <c r="T189" s="197"/>
      <c r="AT189" s="198" t="s">
        <v>165</v>
      </c>
      <c r="AU189" s="198" t="s">
        <v>82</v>
      </c>
      <c r="AV189" s="12" t="s">
        <v>82</v>
      </c>
      <c r="AW189" s="12" t="s">
        <v>33</v>
      </c>
      <c r="AX189" s="12" t="s">
        <v>72</v>
      </c>
      <c r="AY189" s="198" t="s">
        <v>154</v>
      </c>
    </row>
    <row r="190" s="12" customFormat="1">
      <c r="B190" s="191"/>
      <c r="D190" s="188" t="s">
        <v>165</v>
      </c>
      <c r="E190" s="198" t="s">
        <v>3</v>
      </c>
      <c r="F190" s="192" t="s">
        <v>332</v>
      </c>
      <c r="H190" s="193">
        <v>-171</v>
      </c>
      <c r="I190" s="194"/>
      <c r="L190" s="191"/>
      <c r="M190" s="195"/>
      <c r="N190" s="196"/>
      <c r="O190" s="196"/>
      <c r="P190" s="196"/>
      <c r="Q190" s="196"/>
      <c r="R190" s="196"/>
      <c r="S190" s="196"/>
      <c r="T190" s="197"/>
      <c r="AT190" s="198" t="s">
        <v>165</v>
      </c>
      <c r="AU190" s="198" t="s">
        <v>82</v>
      </c>
      <c r="AV190" s="12" t="s">
        <v>82</v>
      </c>
      <c r="AW190" s="12" t="s">
        <v>33</v>
      </c>
      <c r="AX190" s="12" t="s">
        <v>72</v>
      </c>
      <c r="AY190" s="198" t="s">
        <v>154</v>
      </c>
    </row>
    <row r="191" s="13" customFormat="1">
      <c r="B191" s="199"/>
      <c r="D191" s="188" t="s">
        <v>165</v>
      </c>
      <c r="E191" s="200" t="s">
        <v>3</v>
      </c>
      <c r="F191" s="201" t="s">
        <v>179</v>
      </c>
      <c r="H191" s="202">
        <v>192</v>
      </c>
      <c r="I191" s="203"/>
      <c r="L191" s="199"/>
      <c r="M191" s="204"/>
      <c r="N191" s="205"/>
      <c r="O191" s="205"/>
      <c r="P191" s="205"/>
      <c r="Q191" s="205"/>
      <c r="R191" s="205"/>
      <c r="S191" s="205"/>
      <c r="T191" s="206"/>
      <c r="AT191" s="200" t="s">
        <v>165</v>
      </c>
      <c r="AU191" s="200" t="s">
        <v>82</v>
      </c>
      <c r="AV191" s="13" t="s">
        <v>161</v>
      </c>
      <c r="AW191" s="13" t="s">
        <v>33</v>
      </c>
      <c r="AX191" s="13" t="s">
        <v>80</v>
      </c>
      <c r="AY191" s="200" t="s">
        <v>154</v>
      </c>
    </row>
    <row r="192" s="11" customFormat="1" ht="22.8" customHeight="1">
      <c r="B192" s="162"/>
      <c r="D192" s="163" t="s">
        <v>71</v>
      </c>
      <c r="E192" s="173" t="s">
        <v>82</v>
      </c>
      <c r="F192" s="173" t="s">
        <v>333</v>
      </c>
      <c r="I192" s="165"/>
      <c r="J192" s="174">
        <f>BK192</f>
        <v>0</v>
      </c>
      <c r="L192" s="162"/>
      <c r="M192" s="167"/>
      <c r="N192" s="168"/>
      <c r="O192" s="168"/>
      <c r="P192" s="169">
        <f>SUM(P193:P194)</f>
        <v>0</v>
      </c>
      <c r="Q192" s="168"/>
      <c r="R192" s="169">
        <f>SUM(R193:R194)</f>
        <v>15.633329999999999</v>
      </c>
      <c r="S192" s="168"/>
      <c r="T192" s="170">
        <f>SUM(T193:T194)</f>
        <v>0</v>
      </c>
      <c r="AR192" s="163" t="s">
        <v>80</v>
      </c>
      <c r="AT192" s="171" t="s">
        <v>71</v>
      </c>
      <c r="AU192" s="171" t="s">
        <v>80</v>
      </c>
      <c r="AY192" s="163" t="s">
        <v>154</v>
      </c>
      <c r="BK192" s="172">
        <f>SUM(BK193:BK194)</f>
        <v>0</v>
      </c>
    </row>
    <row r="193" s="1" customFormat="1" ht="22.5" customHeight="1">
      <c r="B193" s="175"/>
      <c r="C193" s="176" t="s">
        <v>334</v>
      </c>
      <c r="D193" s="176" t="s">
        <v>156</v>
      </c>
      <c r="E193" s="177" t="s">
        <v>335</v>
      </c>
      <c r="F193" s="178" t="s">
        <v>336</v>
      </c>
      <c r="G193" s="179" t="s">
        <v>253</v>
      </c>
      <c r="H193" s="180">
        <v>69</v>
      </c>
      <c r="I193" s="181"/>
      <c r="J193" s="182">
        <f>ROUND(I193*H193,2)</f>
        <v>0</v>
      </c>
      <c r="K193" s="178" t="s">
        <v>160</v>
      </c>
      <c r="L193" s="37"/>
      <c r="M193" s="183" t="s">
        <v>3</v>
      </c>
      <c r="N193" s="184" t="s">
        <v>43</v>
      </c>
      <c r="O193" s="67"/>
      <c r="P193" s="185">
        <f>O193*H193</f>
        <v>0</v>
      </c>
      <c r="Q193" s="185">
        <v>0.22656999999999999</v>
      </c>
      <c r="R193" s="185">
        <f>Q193*H193</f>
        <v>15.633329999999999</v>
      </c>
      <c r="S193" s="185">
        <v>0</v>
      </c>
      <c r="T193" s="186">
        <f>S193*H193</f>
        <v>0</v>
      </c>
      <c r="AR193" s="19" t="s">
        <v>161</v>
      </c>
      <c r="AT193" s="19" t="s">
        <v>156</v>
      </c>
      <c r="AU193" s="19" t="s">
        <v>82</v>
      </c>
      <c r="AY193" s="19" t="s">
        <v>154</v>
      </c>
      <c r="BE193" s="187">
        <f>IF(N193="základní",J193,0)</f>
        <v>0</v>
      </c>
      <c r="BF193" s="187">
        <f>IF(N193="snížená",J193,0)</f>
        <v>0</v>
      </c>
      <c r="BG193" s="187">
        <f>IF(N193="zákl. přenesená",J193,0)</f>
        <v>0</v>
      </c>
      <c r="BH193" s="187">
        <f>IF(N193="sníž. přenesená",J193,0)</f>
        <v>0</v>
      </c>
      <c r="BI193" s="187">
        <f>IF(N193="nulová",J193,0)</f>
        <v>0</v>
      </c>
      <c r="BJ193" s="19" t="s">
        <v>80</v>
      </c>
      <c r="BK193" s="187">
        <f>ROUND(I193*H193,2)</f>
        <v>0</v>
      </c>
      <c r="BL193" s="19" t="s">
        <v>161</v>
      </c>
      <c r="BM193" s="19" t="s">
        <v>337</v>
      </c>
    </row>
    <row r="194" s="12" customFormat="1">
      <c r="B194" s="191"/>
      <c r="D194" s="188" t="s">
        <v>165</v>
      </c>
      <c r="E194" s="198" t="s">
        <v>3</v>
      </c>
      <c r="F194" s="192" t="s">
        <v>338</v>
      </c>
      <c r="H194" s="193">
        <v>69</v>
      </c>
      <c r="I194" s="194"/>
      <c r="L194" s="191"/>
      <c r="M194" s="195"/>
      <c r="N194" s="196"/>
      <c r="O194" s="196"/>
      <c r="P194" s="196"/>
      <c r="Q194" s="196"/>
      <c r="R194" s="196"/>
      <c r="S194" s="196"/>
      <c r="T194" s="197"/>
      <c r="AT194" s="198" t="s">
        <v>165</v>
      </c>
      <c r="AU194" s="198" t="s">
        <v>82</v>
      </c>
      <c r="AV194" s="12" t="s">
        <v>82</v>
      </c>
      <c r="AW194" s="12" t="s">
        <v>33</v>
      </c>
      <c r="AX194" s="12" t="s">
        <v>80</v>
      </c>
      <c r="AY194" s="198" t="s">
        <v>154</v>
      </c>
    </row>
    <row r="195" s="11" customFormat="1" ht="22.8" customHeight="1">
      <c r="B195" s="162"/>
      <c r="D195" s="163" t="s">
        <v>71</v>
      </c>
      <c r="E195" s="173" t="s">
        <v>203</v>
      </c>
      <c r="F195" s="173" t="s">
        <v>339</v>
      </c>
      <c r="I195" s="165"/>
      <c r="J195" s="174">
        <f>BK195</f>
        <v>0</v>
      </c>
      <c r="L195" s="162"/>
      <c r="M195" s="167"/>
      <c r="N195" s="168"/>
      <c r="O195" s="168"/>
      <c r="P195" s="169">
        <f>SUM(P196:P200)</f>
        <v>0</v>
      </c>
      <c r="Q195" s="168"/>
      <c r="R195" s="169">
        <f>SUM(R196:R200)</f>
        <v>0.044479999999999999</v>
      </c>
      <c r="S195" s="168"/>
      <c r="T195" s="170">
        <f>SUM(T196:T200)</f>
        <v>0</v>
      </c>
      <c r="AR195" s="163" t="s">
        <v>80</v>
      </c>
      <c r="AT195" s="171" t="s">
        <v>71</v>
      </c>
      <c r="AU195" s="171" t="s">
        <v>80</v>
      </c>
      <c r="AY195" s="163" t="s">
        <v>154</v>
      </c>
      <c r="BK195" s="172">
        <f>SUM(BK196:BK200)</f>
        <v>0</v>
      </c>
    </row>
    <row r="196" s="1" customFormat="1" ht="16.5" customHeight="1">
      <c r="B196" s="175"/>
      <c r="C196" s="176" t="s">
        <v>340</v>
      </c>
      <c r="D196" s="176" t="s">
        <v>156</v>
      </c>
      <c r="E196" s="177" t="s">
        <v>341</v>
      </c>
      <c r="F196" s="178" t="s">
        <v>342</v>
      </c>
      <c r="G196" s="179" t="s">
        <v>241</v>
      </c>
      <c r="H196" s="180">
        <v>4</v>
      </c>
      <c r="I196" s="181"/>
      <c r="J196" s="182">
        <f>ROUND(I196*H196,2)</f>
        <v>0</v>
      </c>
      <c r="K196" s="178" t="s">
        <v>160</v>
      </c>
      <c r="L196" s="37"/>
      <c r="M196" s="183" t="s">
        <v>3</v>
      </c>
      <c r="N196" s="184" t="s">
        <v>43</v>
      </c>
      <c r="O196" s="67"/>
      <c r="P196" s="185">
        <f>O196*H196</f>
        <v>0</v>
      </c>
      <c r="Q196" s="185">
        <v>0.010109999999999999</v>
      </c>
      <c r="R196" s="185">
        <f>Q196*H196</f>
        <v>0.040439999999999997</v>
      </c>
      <c r="S196" s="185">
        <v>0</v>
      </c>
      <c r="T196" s="186">
        <f>S196*H196</f>
        <v>0</v>
      </c>
      <c r="AR196" s="19" t="s">
        <v>161</v>
      </c>
      <c r="AT196" s="19" t="s">
        <v>156</v>
      </c>
      <c r="AU196" s="19" t="s">
        <v>82</v>
      </c>
      <c r="AY196" s="19" t="s">
        <v>154</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161</v>
      </c>
      <c r="BM196" s="19" t="s">
        <v>343</v>
      </c>
    </row>
    <row r="197" s="1" customFormat="1">
      <c r="B197" s="37"/>
      <c r="D197" s="188" t="s">
        <v>163</v>
      </c>
      <c r="F197" s="189" t="s">
        <v>344</v>
      </c>
      <c r="I197" s="121"/>
      <c r="L197" s="37"/>
      <c r="M197" s="190"/>
      <c r="N197" s="67"/>
      <c r="O197" s="67"/>
      <c r="P197" s="67"/>
      <c r="Q197" s="67"/>
      <c r="R197" s="67"/>
      <c r="S197" s="67"/>
      <c r="T197" s="68"/>
      <c r="AT197" s="19" t="s">
        <v>163</v>
      </c>
      <c r="AU197" s="19" t="s">
        <v>82</v>
      </c>
    </row>
    <row r="198" s="12" customFormat="1">
      <c r="B198" s="191"/>
      <c r="D198" s="188" t="s">
        <v>165</v>
      </c>
      <c r="E198" s="198" t="s">
        <v>3</v>
      </c>
      <c r="F198" s="192" t="s">
        <v>345</v>
      </c>
      <c r="H198" s="193">
        <v>4</v>
      </c>
      <c r="I198" s="194"/>
      <c r="L198" s="191"/>
      <c r="M198" s="195"/>
      <c r="N198" s="196"/>
      <c r="O198" s="196"/>
      <c r="P198" s="196"/>
      <c r="Q198" s="196"/>
      <c r="R198" s="196"/>
      <c r="S198" s="196"/>
      <c r="T198" s="197"/>
      <c r="AT198" s="198" t="s">
        <v>165</v>
      </c>
      <c r="AU198" s="198" t="s">
        <v>82</v>
      </c>
      <c r="AV198" s="12" t="s">
        <v>82</v>
      </c>
      <c r="AW198" s="12" t="s">
        <v>33</v>
      </c>
      <c r="AX198" s="12" t="s">
        <v>80</v>
      </c>
      <c r="AY198" s="198" t="s">
        <v>154</v>
      </c>
    </row>
    <row r="199" s="1" customFormat="1" ht="16.5" customHeight="1">
      <c r="B199" s="175"/>
      <c r="C199" s="176" t="s">
        <v>346</v>
      </c>
      <c r="D199" s="176" t="s">
        <v>156</v>
      </c>
      <c r="E199" s="177" t="s">
        <v>347</v>
      </c>
      <c r="F199" s="178" t="s">
        <v>348</v>
      </c>
      <c r="G199" s="179" t="s">
        <v>241</v>
      </c>
      <c r="H199" s="180">
        <v>4</v>
      </c>
      <c r="I199" s="181"/>
      <c r="J199" s="182">
        <f>ROUND(I199*H199,2)</f>
        <v>0</v>
      </c>
      <c r="K199" s="178" t="s">
        <v>160</v>
      </c>
      <c r="L199" s="37"/>
      <c r="M199" s="183" t="s">
        <v>3</v>
      </c>
      <c r="N199" s="184" t="s">
        <v>43</v>
      </c>
      <c r="O199" s="67"/>
      <c r="P199" s="185">
        <f>O199*H199</f>
        <v>0</v>
      </c>
      <c r="Q199" s="185">
        <v>0.0010100000000000001</v>
      </c>
      <c r="R199" s="185">
        <f>Q199*H199</f>
        <v>0.0040400000000000002</v>
      </c>
      <c r="S199" s="185">
        <v>0</v>
      </c>
      <c r="T199" s="186">
        <f>S199*H199</f>
        <v>0</v>
      </c>
      <c r="AR199" s="19" t="s">
        <v>161</v>
      </c>
      <c r="AT199" s="19" t="s">
        <v>156</v>
      </c>
      <c r="AU199" s="19" t="s">
        <v>82</v>
      </c>
      <c r="AY199" s="19" t="s">
        <v>154</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161</v>
      </c>
      <c r="BM199" s="19" t="s">
        <v>349</v>
      </c>
    </row>
    <row r="200" s="1" customFormat="1">
      <c r="B200" s="37"/>
      <c r="D200" s="188" t="s">
        <v>163</v>
      </c>
      <c r="F200" s="189" t="s">
        <v>344</v>
      </c>
      <c r="I200" s="121"/>
      <c r="L200" s="37"/>
      <c r="M200" s="190"/>
      <c r="N200" s="67"/>
      <c r="O200" s="67"/>
      <c r="P200" s="67"/>
      <c r="Q200" s="67"/>
      <c r="R200" s="67"/>
      <c r="S200" s="67"/>
      <c r="T200" s="68"/>
      <c r="AT200" s="19" t="s">
        <v>163</v>
      </c>
      <c r="AU200" s="19" t="s">
        <v>82</v>
      </c>
    </row>
    <row r="201" s="11" customFormat="1" ht="22.8" customHeight="1">
      <c r="B201" s="162"/>
      <c r="D201" s="163" t="s">
        <v>71</v>
      </c>
      <c r="E201" s="173" t="s">
        <v>350</v>
      </c>
      <c r="F201" s="173" t="s">
        <v>351</v>
      </c>
      <c r="I201" s="165"/>
      <c r="J201" s="174">
        <f>BK201</f>
        <v>0</v>
      </c>
      <c r="L201" s="162"/>
      <c r="M201" s="167"/>
      <c r="N201" s="168"/>
      <c r="O201" s="168"/>
      <c r="P201" s="169">
        <f>SUM(P202:P203)</f>
        <v>0</v>
      </c>
      <c r="Q201" s="168"/>
      <c r="R201" s="169">
        <f>SUM(R202:R203)</f>
        <v>0</v>
      </c>
      <c r="S201" s="168"/>
      <c r="T201" s="170">
        <f>SUM(T202:T203)</f>
        <v>0</v>
      </c>
      <c r="AR201" s="163" t="s">
        <v>80</v>
      </c>
      <c r="AT201" s="171" t="s">
        <v>71</v>
      </c>
      <c r="AU201" s="171" t="s">
        <v>80</v>
      </c>
      <c r="AY201" s="163" t="s">
        <v>154</v>
      </c>
      <c r="BK201" s="172">
        <f>SUM(BK202:BK203)</f>
        <v>0</v>
      </c>
    </row>
    <row r="202" s="1" customFormat="1" ht="16.5" customHeight="1">
      <c r="B202" s="175"/>
      <c r="C202" s="176" t="s">
        <v>352</v>
      </c>
      <c r="D202" s="176" t="s">
        <v>156</v>
      </c>
      <c r="E202" s="177" t="s">
        <v>353</v>
      </c>
      <c r="F202" s="178" t="s">
        <v>354</v>
      </c>
      <c r="G202" s="179" t="s">
        <v>235</v>
      </c>
      <c r="H202" s="180">
        <v>94.265000000000001</v>
      </c>
      <c r="I202" s="181"/>
      <c r="J202" s="182">
        <f>ROUND(I202*H202,2)</f>
        <v>0</v>
      </c>
      <c r="K202" s="178" t="s">
        <v>160</v>
      </c>
      <c r="L202" s="37"/>
      <c r="M202" s="183" t="s">
        <v>3</v>
      </c>
      <c r="N202" s="184" t="s">
        <v>43</v>
      </c>
      <c r="O202" s="67"/>
      <c r="P202" s="185">
        <f>O202*H202</f>
        <v>0</v>
      </c>
      <c r="Q202" s="185">
        <v>0</v>
      </c>
      <c r="R202" s="185">
        <f>Q202*H202</f>
        <v>0</v>
      </c>
      <c r="S202" s="185">
        <v>0</v>
      </c>
      <c r="T202" s="186">
        <f>S202*H202</f>
        <v>0</v>
      </c>
      <c r="AR202" s="19" t="s">
        <v>161</v>
      </c>
      <c r="AT202" s="19" t="s">
        <v>156</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355</v>
      </c>
    </row>
    <row r="203" s="1" customFormat="1">
      <c r="B203" s="37"/>
      <c r="D203" s="188" t="s">
        <v>163</v>
      </c>
      <c r="F203" s="189" t="s">
        <v>356</v>
      </c>
      <c r="I203" s="121"/>
      <c r="L203" s="37"/>
      <c r="M203" s="224"/>
      <c r="N203" s="225"/>
      <c r="O203" s="225"/>
      <c r="P203" s="225"/>
      <c r="Q203" s="225"/>
      <c r="R203" s="225"/>
      <c r="S203" s="225"/>
      <c r="T203" s="226"/>
      <c r="AT203" s="19" t="s">
        <v>163</v>
      </c>
      <c r="AU203" s="19" t="s">
        <v>82</v>
      </c>
    </row>
    <row r="204" s="1" customFormat="1" ht="6.96" customHeight="1">
      <c r="B204" s="52"/>
      <c r="C204" s="53"/>
      <c r="D204" s="53"/>
      <c r="E204" s="53"/>
      <c r="F204" s="53"/>
      <c r="G204" s="53"/>
      <c r="H204" s="53"/>
      <c r="I204" s="137"/>
      <c r="J204" s="53"/>
      <c r="K204" s="53"/>
      <c r="L204" s="37"/>
    </row>
  </sheetData>
  <autoFilter ref="C83:K20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88</v>
      </c>
      <c r="AZ2" s="118" t="s">
        <v>357</v>
      </c>
      <c r="BA2" s="118" t="s">
        <v>358</v>
      </c>
      <c r="BB2" s="118" t="s">
        <v>253</v>
      </c>
      <c r="BC2" s="118" t="s">
        <v>359</v>
      </c>
      <c r="BD2" s="118" t="s">
        <v>82</v>
      </c>
    </row>
    <row r="3" ht="6.96" customHeight="1">
      <c r="B3" s="20"/>
      <c r="C3" s="21"/>
      <c r="D3" s="21"/>
      <c r="E3" s="21"/>
      <c r="F3" s="21"/>
      <c r="G3" s="21"/>
      <c r="H3" s="21"/>
      <c r="I3" s="119"/>
      <c r="J3" s="21"/>
      <c r="K3" s="21"/>
      <c r="L3" s="22"/>
      <c r="AT3" s="19" t="s">
        <v>82</v>
      </c>
      <c r="AZ3" s="118" t="s">
        <v>360</v>
      </c>
      <c r="BA3" s="118" t="s">
        <v>361</v>
      </c>
      <c r="BB3" s="118" t="s">
        <v>123</v>
      </c>
      <c r="BC3" s="118" t="s">
        <v>362</v>
      </c>
      <c r="BD3" s="118" t="s">
        <v>82</v>
      </c>
    </row>
    <row r="4" ht="24.96" customHeight="1">
      <c r="B4" s="22"/>
      <c r="D4" s="23" t="s">
        <v>127</v>
      </c>
      <c r="L4" s="22"/>
      <c r="M4" s="24" t="s">
        <v>11</v>
      </c>
      <c r="AT4" s="19" t="s">
        <v>4</v>
      </c>
      <c r="AZ4" s="118" t="s">
        <v>363</v>
      </c>
      <c r="BA4" s="118" t="s">
        <v>364</v>
      </c>
      <c r="BB4" s="118" t="s">
        <v>253</v>
      </c>
      <c r="BC4" s="118" t="s">
        <v>365</v>
      </c>
      <c r="BD4" s="118" t="s">
        <v>82</v>
      </c>
    </row>
    <row r="5" ht="6.96" customHeight="1">
      <c r="B5" s="22"/>
      <c r="L5" s="22"/>
      <c r="AZ5" s="118" t="s">
        <v>366</v>
      </c>
      <c r="BA5" s="118" t="s">
        <v>367</v>
      </c>
      <c r="BB5" s="118" t="s">
        <v>368</v>
      </c>
      <c r="BC5" s="118" t="s">
        <v>256</v>
      </c>
      <c r="BD5" s="118" t="s">
        <v>82</v>
      </c>
    </row>
    <row r="6" ht="12" customHeight="1">
      <c r="B6" s="22"/>
      <c r="D6" s="31" t="s">
        <v>17</v>
      </c>
      <c r="L6" s="22"/>
      <c r="AZ6" s="118" t="s">
        <v>369</v>
      </c>
      <c r="BA6" s="118" t="s">
        <v>370</v>
      </c>
      <c r="BB6" s="118" t="s">
        <v>123</v>
      </c>
      <c r="BC6" s="118" t="s">
        <v>371</v>
      </c>
      <c r="BD6" s="118" t="s">
        <v>82</v>
      </c>
    </row>
    <row r="7" ht="16.5" customHeight="1">
      <c r="B7" s="22"/>
      <c r="E7" s="120" t="str">
        <f>'Rekapitulace stavby'!K6</f>
        <v>Semčice, dostavba kanalizace 2.etapa a intenzifikace ČOV</v>
      </c>
      <c r="F7" s="31"/>
      <c r="G7" s="31"/>
      <c r="H7" s="31"/>
      <c r="L7" s="22"/>
      <c r="AZ7" s="118" t="s">
        <v>372</v>
      </c>
      <c r="BA7" s="118" t="s">
        <v>373</v>
      </c>
      <c r="BB7" s="118" t="s">
        <v>253</v>
      </c>
      <c r="BC7" s="118" t="s">
        <v>374</v>
      </c>
      <c r="BD7" s="118" t="s">
        <v>82</v>
      </c>
    </row>
    <row r="8" ht="12" customHeight="1">
      <c r="B8" s="22"/>
      <c r="D8" s="31" t="s">
        <v>128</v>
      </c>
      <c r="L8" s="22"/>
      <c r="AZ8" s="118" t="s">
        <v>375</v>
      </c>
      <c r="BA8" s="118" t="s">
        <v>376</v>
      </c>
      <c r="BB8" s="118" t="s">
        <v>253</v>
      </c>
      <c r="BC8" s="118" t="s">
        <v>377</v>
      </c>
      <c r="BD8" s="118" t="s">
        <v>82</v>
      </c>
    </row>
    <row r="9" s="1" customFormat="1" ht="16.5" customHeight="1">
      <c r="B9" s="37"/>
      <c r="E9" s="120" t="s">
        <v>378</v>
      </c>
      <c r="F9" s="1"/>
      <c r="G9" s="1"/>
      <c r="H9" s="1"/>
      <c r="I9" s="121"/>
      <c r="L9" s="37"/>
      <c r="AZ9" s="118" t="s">
        <v>379</v>
      </c>
      <c r="BA9" s="118" t="s">
        <v>380</v>
      </c>
      <c r="BB9" s="118" t="s">
        <v>253</v>
      </c>
      <c r="BC9" s="118" t="s">
        <v>381</v>
      </c>
      <c r="BD9" s="118" t="s">
        <v>82</v>
      </c>
    </row>
    <row r="10" s="1" customFormat="1" ht="12" customHeight="1">
      <c r="B10" s="37"/>
      <c r="D10" s="31" t="s">
        <v>382</v>
      </c>
      <c r="I10" s="121"/>
      <c r="L10" s="37"/>
      <c r="AZ10" s="118" t="s">
        <v>383</v>
      </c>
      <c r="BA10" s="118" t="s">
        <v>384</v>
      </c>
      <c r="BB10" s="118" t="s">
        <v>253</v>
      </c>
      <c r="BC10" s="118" t="s">
        <v>385</v>
      </c>
      <c r="BD10" s="118" t="s">
        <v>82</v>
      </c>
    </row>
    <row r="11" s="1" customFormat="1" ht="36.96" customHeight="1">
      <c r="B11" s="37"/>
      <c r="E11" s="58" t="s">
        <v>386</v>
      </c>
      <c r="F11" s="1"/>
      <c r="G11" s="1"/>
      <c r="H11" s="1"/>
      <c r="I11" s="121"/>
      <c r="L11" s="37"/>
      <c r="AZ11" s="118" t="s">
        <v>387</v>
      </c>
      <c r="BA11" s="118" t="s">
        <v>388</v>
      </c>
      <c r="BB11" s="118" t="s">
        <v>253</v>
      </c>
      <c r="BC11" s="118" t="s">
        <v>389</v>
      </c>
      <c r="BD11" s="118" t="s">
        <v>82</v>
      </c>
    </row>
    <row r="12" s="1" customFormat="1">
      <c r="B12" s="37"/>
      <c r="I12" s="121"/>
      <c r="L12" s="37"/>
      <c r="AZ12" s="118" t="s">
        <v>121</v>
      </c>
      <c r="BA12" s="118" t="s">
        <v>122</v>
      </c>
      <c r="BB12" s="118" t="s">
        <v>123</v>
      </c>
      <c r="BC12" s="118" t="s">
        <v>390</v>
      </c>
      <c r="BD12" s="118" t="s">
        <v>82</v>
      </c>
    </row>
    <row r="13" s="1" customFormat="1" ht="12" customHeight="1">
      <c r="B13" s="37"/>
      <c r="D13" s="31" t="s">
        <v>19</v>
      </c>
      <c r="F13" s="19" t="s">
        <v>3</v>
      </c>
      <c r="I13" s="122" t="s">
        <v>20</v>
      </c>
      <c r="J13" s="19" t="s">
        <v>3</v>
      </c>
      <c r="L13" s="37"/>
      <c r="AZ13" s="118" t="s">
        <v>49</v>
      </c>
      <c r="BA13" s="118" t="s">
        <v>391</v>
      </c>
      <c r="BB13" s="118" t="s">
        <v>123</v>
      </c>
      <c r="BC13" s="118" t="s">
        <v>392</v>
      </c>
      <c r="BD13" s="118" t="s">
        <v>82</v>
      </c>
    </row>
    <row r="14" s="1" customFormat="1" ht="12" customHeight="1">
      <c r="B14" s="37"/>
      <c r="D14" s="31" t="s">
        <v>21</v>
      </c>
      <c r="F14" s="19" t="s">
        <v>22</v>
      </c>
      <c r="I14" s="122" t="s">
        <v>23</v>
      </c>
      <c r="J14" s="60" t="str">
        <f>'Rekapitulace stavby'!AN8</f>
        <v>1.2.2019</v>
      </c>
      <c r="L14" s="37"/>
      <c r="AZ14" s="118" t="s">
        <v>393</v>
      </c>
      <c r="BA14" s="118" t="s">
        <v>394</v>
      </c>
      <c r="BB14" s="118" t="s">
        <v>123</v>
      </c>
      <c r="BC14" s="118" t="s">
        <v>395</v>
      </c>
      <c r="BD14" s="118" t="s">
        <v>82</v>
      </c>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ROUND(J91,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ROUND((SUM(BE91:BE354)),  2)</f>
        <v>0</v>
      </c>
      <c r="I35" s="129">
        <v>0.20999999999999999</v>
      </c>
      <c r="J35" s="128">
        <f>ROUND(((SUM(BE91:BE354))*I35),  2)</f>
        <v>0</v>
      </c>
      <c r="L35" s="37"/>
    </row>
    <row r="36" s="1" customFormat="1" ht="14.4" customHeight="1">
      <c r="B36" s="37"/>
      <c r="E36" s="31" t="s">
        <v>44</v>
      </c>
      <c r="F36" s="128">
        <f>ROUND((SUM(BF91:BF354)),  2)</f>
        <v>0</v>
      </c>
      <c r="I36" s="129">
        <v>0.14999999999999999</v>
      </c>
      <c r="J36" s="128">
        <f>ROUND(((SUM(BF91:BF354))*I36),  2)</f>
        <v>0</v>
      </c>
      <c r="L36" s="37"/>
    </row>
    <row r="37" hidden="1" s="1" customFormat="1" ht="14.4" customHeight="1">
      <c r="B37" s="37"/>
      <c r="E37" s="31" t="s">
        <v>45</v>
      </c>
      <c r="F37" s="128">
        <f>ROUND((SUM(BG91:BG354)),  2)</f>
        <v>0</v>
      </c>
      <c r="I37" s="129">
        <v>0.20999999999999999</v>
      </c>
      <c r="J37" s="128">
        <f>0</f>
        <v>0</v>
      </c>
      <c r="L37" s="37"/>
    </row>
    <row r="38" hidden="1" s="1" customFormat="1" ht="14.4" customHeight="1">
      <c r="B38" s="37"/>
      <c r="E38" s="31" t="s">
        <v>46</v>
      </c>
      <c r="F38" s="128">
        <f>ROUND((SUM(BH91:BH354)),  2)</f>
        <v>0</v>
      </c>
      <c r="I38" s="129">
        <v>0.14999999999999999</v>
      </c>
      <c r="J38" s="128">
        <f>0</f>
        <v>0</v>
      </c>
      <c r="L38" s="37"/>
    </row>
    <row r="39" hidden="1" s="1" customFormat="1" ht="14.4" customHeight="1">
      <c r="B39" s="37"/>
      <c r="E39" s="31" t="s">
        <v>47</v>
      </c>
      <c r="F39" s="128">
        <f>ROUND((SUM(BI91:BI354)),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01 - SO 02.1 - Přívodní a propojovací potrubí</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J91</f>
        <v>0</v>
      </c>
      <c r="L63" s="37"/>
      <c r="AU63" s="19" t="s">
        <v>133</v>
      </c>
    </row>
    <row r="64" s="8" customFormat="1" ht="24.96" customHeight="1">
      <c r="B64" s="143"/>
      <c r="D64" s="144" t="s">
        <v>134</v>
      </c>
      <c r="E64" s="145"/>
      <c r="F64" s="145"/>
      <c r="G64" s="145"/>
      <c r="H64" s="145"/>
      <c r="I64" s="146"/>
      <c r="J64" s="147">
        <f>J92</f>
        <v>0</v>
      </c>
      <c r="L64" s="143"/>
    </row>
    <row r="65" s="9" customFormat="1" ht="19.92" customHeight="1">
      <c r="B65" s="148"/>
      <c r="D65" s="149" t="s">
        <v>135</v>
      </c>
      <c r="E65" s="150"/>
      <c r="F65" s="150"/>
      <c r="G65" s="150"/>
      <c r="H65" s="150"/>
      <c r="I65" s="151"/>
      <c r="J65" s="152">
        <f>J93</f>
        <v>0</v>
      </c>
      <c r="L65" s="148"/>
    </row>
    <row r="66" s="9" customFormat="1" ht="19.92" customHeight="1">
      <c r="B66" s="148"/>
      <c r="D66" s="149" t="s">
        <v>396</v>
      </c>
      <c r="E66" s="150"/>
      <c r="F66" s="150"/>
      <c r="G66" s="150"/>
      <c r="H66" s="150"/>
      <c r="I66" s="151"/>
      <c r="J66" s="152">
        <f>J137</f>
        <v>0</v>
      </c>
      <c r="L66" s="148"/>
    </row>
    <row r="67" s="9" customFormat="1" ht="19.92" customHeight="1">
      <c r="B67" s="148"/>
      <c r="D67" s="149" t="s">
        <v>397</v>
      </c>
      <c r="E67" s="150"/>
      <c r="F67" s="150"/>
      <c r="G67" s="150"/>
      <c r="H67" s="150"/>
      <c r="I67" s="151"/>
      <c r="J67" s="152">
        <f>J144</f>
        <v>0</v>
      </c>
      <c r="L67" s="148"/>
    </row>
    <row r="68" s="9" customFormat="1" ht="19.92" customHeight="1">
      <c r="B68" s="148"/>
      <c r="D68" s="149" t="s">
        <v>137</v>
      </c>
      <c r="E68" s="150"/>
      <c r="F68" s="150"/>
      <c r="G68" s="150"/>
      <c r="H68" s="150"/>
      <c r="I68" s="151"/>
      <c r="J68" s="152">
        <f>J157</f>
        <v>0</v>
      </c>
      <c r="L68" s="148"/>
    </row>
    <row r="69" s="9" customFormat="1" ht="19.92" customHeight="1">
      <c r="B69" s="148"/>
      <c r="D69" s="149" t="s">
        <v>138</v>
      </c>
      <c r="E69" s="150"/>
      <c r="F69" s="150"/>
      <c r="G69" s="150"/>
      <c r="H69" s="150"/>
      <c r="I69" s="151"/>
      <c r="J69" s="152">
        <f>J352</f>
        <v>0</v>
      </c>
      <c r="L69" s="148"/>
    </row>
    <row r="70" s="1" customFormat="1" ht="21.84" customHeight="1">
      <c r="B70" s="37"/>
      <c r="I70" s="121"/>
      <c r="L70" s="37"/>
    </row>
    <row r="71" s="1" customFormat="1" ht="6.96" customHeight="1">
      <c r="B71" s="52"/>
      <c r="C71" s="53"/>
      <c r="D71" s="53"/>
      <c r="E71" s="53"/>
      <c r="F71" s="53"/>
      <c r="G71" s="53"/>
      <c r="H71" s="53"/>
      <c r="I71" s="137"/>
      <c r="J71" s="53"/>
      <c r="K71" s="53"/>
      <c r="L71" s="37"/>
    </row>
    <row r="75" s="1" customFormat="1" ht="6.96" customHeight="1">
      <c r="B75" s="54"/>
      <c r="C75" s="55"/>
      <c r="D75" s="55"/>
      <c r="E75" s="55"/>
      <c r="F75" s="55"/>
      <c r="G75" s="55"/>
      <c r="H75" s="55"/>
      <c r="I75" s="138"/>
      <c r="J75" s="55"/>
      <c r="K75" s="55"/>
      <c r="L75" s="37"/>
    </row>
    <row r="76" s="1" customFormat="1" ht="24.96" customHeight="1">
      <c r="B76" s="37"/>
      <c r="C76" s="23" t="s">
        <v>139</v>
      </c>
      <c r="I76" s="121"/>
      <c r="L76" s="37"/>
    </row>
    <row r="77" s="1" customFormat="1" ht="6.96" customHeight="1">
      <c r="B77" s="37"/>
      <c r="I77" s="121"/>
      <c r="L77" s="37"/>
    </row>
    <row r="78" s="1" customFormat="1" ht="12" customHeight="1">
      <c r="B78" s="37"/>
      <c r="C78" s="31" t="s">
        <v>17</v>
      </c>
      <c r="I78" s="121"/>
      <c r="L78" s="37"/>
    </row>
    <row r="79" s="1" customFormat="1" ht="16.5" customHeight="1">
      <c r="B79" s="37"/>
      <c r="E79" s="120" t="str">
        <f>E7</f>
        <v>Semčice, dostavba kanalizace 2.etapa a intenzifikace ČOV</v>
      </c>
      <c r="F79" s="31"/>
      <c r="G79" s="31"/>
      <c r="H79" s="31"/>
      <c r="I79" s="121"/>
      <c r="L79" s="37"/>
    </row>
    <row r="80" ht="12" customHeight="1">
      <c r="B80" s="22"/>
      <c r="C80" s="31" t="s">
        <v>128</v>
      </c>
      <c r="L80" s="22"/>
    </row>
    <row r="81" s="1" customFormat="1" ht="16.5" customHeight="1">
      <c r="B81" s="37"/>
      <c r="E81" s="120" t="s">
        <v>378</v>
      </c>
      <c r="F81" s="1"/>
      <c r="G81" s="1"/>
      <c r="H81" s="1"/>
      <c r="I81" s="121"/>
      <c r="L81" s="37"/>
    </row>
    <row r="82" s="1" customFormat="1" ht="12" customHeight="1">
      <c r="B82" s="37"/>
      <c r="C82" s="31" t="s">
        <v>382</v>
      </c>
      <c r="I82" s="121"/>
      <c r="L82" s="37"/>
    </row>
    <row r="83" s="1" customFormat="1" ht="16.5" customHeight="1">
      <c r="B83" s="37"/>
      <c r="E83" s="58" t="str">
        <f>E11</f>
        <v>01 - SO 02.1 - Přívodní a propojovací potrubí</v>
      </c>
      <c r="F83" s="1"/>
      <c r="G83" s="1"/>
      <c r="H83" s="1"/>
      <c r="I83" s="121"/>
      <c r="L83" s="37"/>
    </row>
    <row r="84" s="1" customFormat="1" ht="6.96" customHeight="1">
      <c r="B84" s="37"/>
      <c r="I84" s="121"/>
      <c r="L84" s="37"/>
    </row>
    <row r="85" s="1" customFormat="1" ht="12" customHeight="1">
      <c r="B85" s="37"/>
      <c r="C85" s="31" t="s">
        <v>21</v>
      </c>
      <c r="F85" s="19" t="str">
        <f>F14</f>
        <v>Obec Semčice</v>
      </c>
      <c r="I85" s="122" t="s">
        <v>23</v>
      </c>
      <c r="J85" s="60" t="str">
        <f>IF(J14="","",J14)</f>
        <v>1.2.2019</v>
      </c>
      <c r="L85" s="37"/>
    </row>
    <row r="86" s="1" customFormat="1" ht="6.96" customHeight="1">
      <c r="B86" s="37"/>
      <c r="I86" s="121"/>
      <c r="L86" s="37"/>
    </row>
    <row r="87" s="1" customFormat="1" ht="24.9" customHeight="1">
      <c r="B87" s="37"/>
      <c r="C87" s="31" t="s">
        <v>25</v>
      </c>
      <c r="F87" s="19" t="str">
        <f>E17</f>
        <v>VaK Mladá Boleslav, a.s.</v>
      </c>
      <c r="I87" s="122" t="s">
        <v>31</v>
      </c>
      <c r="J87" s="35" t="str">
        <f>E23</f>
        <v>Vodohospodářské inženýrské služby, a.s.</v>
      </c>
      <c r="L87" s="37"/>
    </row>
    <row r="88" s="1" customFormat="1" ht="13.65" customHeight="1">
      <c r="B88" s="37"/>
      <c r="C88" s="31" t="s">
        <v>29</v>
      </c>
      <c r="F88" s="19" t="str">
        <f>IF(E20="","",E20)</f>
        <v>Vyplň údaj</v>
      </c>
      <c r="I88" s="122" t="s">
        <v>34</v>
      </c>
      <c r="J88" s="35" t="str">
        <f>E26</f>
        <v>Ing.Josef Němeček</v>
      </c>
      <c r="L88" s="37"/>
    </row>
    <row r="89" s="1" customFormat="1" ht="10.32" customHeight="1">
      <c r="B89" s="37"/>
      <c r="I89" s="121"/>
      <c r="L89" s="37"/>
    </row>
    <row r="90" s="10" customFormat="1" ht="29.28" customHeight="1">
      <c r="B90" s="153"/>
      <c r="C90" s="154" t="s">
        <v>140</v>
      </c>
      <c r="D90" s="155" t="s">
        <v>57</v>
      </c>
      <c r="E90" s="155" t="s">
        <v>53</v>
      </c>
      <c r="F90" s="155" t="s">
        <v>54</v>
      </c>
      <c r="G90" s="155" t="s">
        <v>141</v>
      </c>
      <c r="H90" s="155" t="s">
        <v>142</v>
      </c>
      <c r="I90" s="156" t="s">
        <v>143</v>
      </c>
      <c r="J90" s="155" t="s">
        <v>132</v>
      </c>
      <c r="K90" s="157" t="s">
        <v>144</v>
      </c>
      <c r="L90" s="153"/>
      <c r="M90" s="75" t="s">
        <v>3</v>
      </c>
      <c r="N90" s="76" t="s">
        <v>42</v>
      </c>
      <c r="O90" s="76" t="s">
        <v>145</v>
      </c>
      <c r="P90" s="76" t="s">
        <v>146</v>
      </c>
      <c r="Q90" s="76" t="s">
        <v>147</v>
      </c>
      <c r="R90" s="76" t="s">
        <v>148</v>
      </c>
      <c r="S90" s="76" t="s">
        <v>149</v>
      </c>
      <c r="T90" s="77" t="s">
        <v>150</v>
      </c>
    </row>
    <row r="91" s="1" customFormat="1" ht="22.8" customHeight="1">
      <c r="B91" s="37"/>
      <c r="C91" s="80" t="s">
        <v>151</v>
      </c>
      <c r="I91" s="121"/>
      <c r="J91" s="158">
        <f>BK91</f>
        <v>0</v>
      </c>
      <c r="L91" s="37"/>
      <c r="M91" s="78"/>
      <c r="N91" s="63"/>
      <c r="O91" s="63"/>
      <c r="P91" s="159">
        <f>P92</f>
        <v>0</v>
      </c>
      <c r="Q91" s="63"/>
      <c r="R91" s="159">
        <f>R92</f>
        <v>122.64244189999998</v>
      </c>
      <c r="S91" s="63"/>
      <c r="T91" s="160">
        <f>T92</f>
        <v>0</v>
      </c>
      <c r="AT91" s="19" t="s">
        <v>71</v>
      </c>
      <c r="AU91" s="19" t="s">
        <v>133</v>
      </c>
      <c r="BK91" s="161">
        <f>BK92</f>
        <v>0</v>
      </c>
    </row>
    <row r="92" s="11" customFormat="1" ht="25.92" customHeight="1">
      <c r="B92" s="162"/>
      <c r="D92" s="163" t="s">
        <v>71</v>
      </c>
      <c r="E92" s="164" t="s">
        <v>152</v>
      </c>
      <c r="F92" s="164" t="s">
        <v>153</v>
      </c>
      <c r="I92" s="165"/>
      <c r="J92" s="166">
        <f>BK92</f>
        <v>0</v>
      </c>
      <c r="L92" s="162"/>
      <c r="M92" s="167"/>
      <c r="N92" s="168"/>
      <c r="O92" s="168"/>
      <c r="P92" s="169">
        <f>P93+P137+P144+P157+P352</f>
        <v>0</v>
      </c>
      <c r="Q92" s="168"/>
      <c r="R92" s="169">
        <f>R93+R137+R144+R157+R352</f>
        <v>122.64244189999998</v>
      </c>
      <c r="S92" s="168"/>
      <c r="T92" s="170">
        <f>T93+T137+T144+T157+T352</f>
        <v>0</v>
      </c>
      <c r="AR92" s="163" t="s">
        <v>80</v>
      </c>
      <c r="AT92" s="171" t="s">
        <v>71</v>
      </c>
      <c r="AU92" s="171" t="s">
        <v>72</v>
      </c>
      <c r="AY92" s="163" t="s">
        <v>154</v>
      </c>
      <c r="BK92" s="172">
        <f>BK93+BK137+BK144+BK157+BK352</f>
        <v>0</v>
      </c>
    </row>
    <row r="93" s="11" customFormat="1" ht="22.8" customHeight="1">
      <c r="B93" s="162"/>
      <c r="D93" s="163" t="s">
        <v>71</v>
      </c>
      <c r="E93" s="173" t="s">
        <v>80</v>
      </c>
      <c r="F93" s="173" t="s">
        <v>155</v>
      </c>
      <c r="I93" s="165"/>
      <c r="J93" s="174">
        <f>BK93</f>
        <v>0</v>
      </c>
      <c r="L93" s="162"/>
      <c r="M93" s="167"/>
      <c r="N93" s="168"/>
      <c r="O93" s="168"/>
      <c r="P93" s="169">
        <f>SUM(P94:P136)</f>
        <v>0</v>
      </c>
      <c r="Q93" s="168"/>
      <c r="R93" s="169">
        <f>SUM(R94:R136)</f>
        <v>0.028474999999999997</v>
      </c>
      <c r="S93" s="168"/>
      <c r="T93" s="170">
        <f>SUM(T94:T136)</f>
        <v>0</v>
      </c>
      <c r="AR93" s="163" t="s">
        <v>80</v>
      </c>
      <c r="AT93" s="171" t="s">
        <v>71</v>
      </c>
      <c r="AU93" s="171" t="s">
        <v>80</v>
      </c>
      <c r="AY93" s="163" t="s">
        <v>154</v>
      </c>
      <c r="BK93" s="172">
        <f>SUM(BK94:BK136)</f>
        <v>0</v>
      </c>
    </row>
    <row r="94" s="1" customFormat="1" ht="22.5" customHeight="1">
      <c r="B94" s="175"/>
      <c r="C94" s="176" t="s">
        <v>80</v>
      </c>
      <c r="D94" s="176" t="s">
        <v>156</v>
      </c>
      <c r="E94" s="177" t="s">
        <v>398</v>
      </c>
      <c r="F94" s="178" t="s">
        <v>399</v>
      </c>
      <c r="G94" s="179" t="s">
        <v>123</v>
      </c>
      <c r="H94" s="180">
        <v>303.91500000000002</v>
      </c>
      <c r="I94" s="181"/>
      <c r="J94" s="182">
        <f>ROUND(I94*H94,2)</f>
        <v>0</v>
      </c>
      <c r="K94" s="178" t="s">
        <v>160</v>
      </c>
      <c r="L94" s="37"/>
      <c r="M94" s="183" t="s">
        <v>3</v>
      </c>
      <c r="N94" s="184" t="s">
        <v>43</v>
      </c>
      <c r="O94" s="67"/>
      <c r="P94" s="185">
        <f>O94*H94</f>
        <v>0</v>
      </c>
      <c r="Q94" s="185">
        <v>0</v>
      </c>
      <c r="R94" s="185">
        <f>Q94*H94</f>
        <v>0</v>
      </c>
      <c r="S94" s="185">
        <v>0</v>
      </c>
      <c r="T94" s="186">
        <f>S94*H94</f>
        <v>0</v>
      </c>
      <c r="AR94" s="19" t="s">
        <v>161</v>
      </c>
      <c r="AT94" s="19" t="s">
        <v>156</v>
      </c>
      <c r="AU94" s="19" t="s">
        <v>82</v>
      </c>
      <c r="AY94" s="19" t="s">
        <v>154</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161</v>
      </c>
      <c r="BM94" s="19" t="s">
        <v>400</v>
      </c>
    </row>
    <row r="95" s="1" customFormat="1">
      <c r="B95" s="37"/>
      <c r="D95" s="188" t="s">
        <v>163</v>
      </c>
      <c r="F95" s="189" t="s">
        <v>401</v>
      </c>
      <c r="I95" s="121"/>
      <c r="L95" s="37"/>
      <c r="M95" s="190"/>
      <c r="N95" s="67"/>
      <c r="O95" s="67"/>
      <c r="P95" s="67"/>
      <c r="Q95" s="67"/>
      <c r="R95" s="67"/>
      <c r="S95" s="67"/>
      <c r="T95" s="68"/>
      <c r="AT95" s="19" t="s">
        <v>163</v>
      </c>
      <c r="AU95" s="19" t="s">
        <v>82</v>
      </c>
    </row>
    <row r="96" s="12" customFormat="1">
      <c r="B96" s="191"/>
      <c r="D96" s="188" t="s">
        <v>165</v>
      </c>
      <c r="E96" s="198" t="s">
        <v>3</v>
      </c>
      <c r="F96" s="192" t="s">
        <v>402</v>
      </c>
      <c r="H96" s="193">
        <v>117.22199999999999</v>
      </c>
      <c r="I96" s="194"/>
      <c r="L96" s="191"/>
      <c r="M96" s="195"/>
      <c r="N96" s="196"/>
      <c r="O96" s="196"/>
      <c r="P96" s="196"/>
      <c r="Q96" s="196"/>
      <c r="R96" s="196"/>
      <c r="S96" s="196"/>
      <c r="T96" s="197"/>
      <c r="AT96" s="198" t="s">
        <v>165</v>
      </c>
      <c r="AU96" s="198" t="s">
        <v>82</v>
      </c>
      <c r="AV96" s="12" t="s">
        <v>82</v>
      </c>
      <c r="AW96" s="12" t="s">
        <v>33</v>
      </c>
      <c r="AX96" s="12" t="s">
        <v>72</v>
      </c>
      <c r="AY96" s="198" t="s">
        <v>154</v>
      </c>
    </row>
    <row r="97" s="12" customFormat="1">
      <c r="B97" s="191"/>
      <c r="D97" s="188" t="s">
        <v>165</v>
      </c>
      <c r="E97" s="198" t="s">
        <v>3</v>
      </c>
      <c r="F97" s="192" t="s">
        <v>403</v>
      </c>
      <c r="H97" s="193">
        <v>86.194999999999993</v>
      </c>
      <c r="I97" s="194"/>
      <c r="L97" s="191"/>
      <c r="M97" s="195"/>
      <c r="N97" s="196"/>
      <c r="O97" s="196"/>
      <c r="P97" s="196"/>
      <c r="Q97" s="196"/>
      <c r="R97" s="196"/>
      <c r="S97" s="196"/>
      <c r="T97" s="197"/>
      <c r="AT97" s="198" t="s">
        <v>165</v>
      </c>
      <c r="AU97" s="198" t="s">
        <v>82</v>
      </c>
      <c r="AV97" s="12" t="s">
        <v>82</v>
      </c>
      <c r="AW97" s="12" t="s">
        <v>33</v>
      </c>
      <c r="AX97" s="12" t="s">
        <v>72</v>
      </c>
      <c r="AY97" s="198" t="s">
        <v>154</v>
      </c>
    </row>
    <row r="98" s="12" customFormat="1">
      <c r="B98" s="191"/>
      <c r="D98" s="188" t="s">
        <v>165</v>
      </c>
      <c r="E98" s="198" t="s">
        <v>3</v>
      </c>
      <c r="F98" s="192" t="s">
        <v>404</v>
      </c>
      <c r="H98" s="193">
        <v>79.560000000000002</v>
      </c>
      <c r="I98" s="194"/>
      <c r="L98" s="191"/>
      <c r="M98" s="195"/>
      <c r="N98" s="196"/>
      <c r="O98" s="196"/>
      <c r="P98" s="196"/>
      <c r="Q98" s="196"/>
      <c r="R98" s="196"/>
      <c r="S98" s="196"/>
      <c r="T98" s="197"/>
      <c r="AT98" s="198" t="s">
        <v>165</v>
      </c>
      <c r="AU98" s="198" t="s">
        <v>82</v>
      </c>
      <c r="AV98" s="12" t="s">
        <v>82</v>
      </c>
      <c r="AW98" s="12" t="s">
        <v>33</v>
      </c>
      <c r="AX98" s="12" t="s">
        <v>72</v>
      </c>
      <c r="AY98" s="198" t="s">
        <v>154</v>
      </c>
    </row>
    <row r="99" s="12" customFormat="1">
      <c r="B99" s="191"/>
      <c r="D99" s="188" t="s">
        <v>165</v>
      </c>
      <c r="E99" s="198" t="s">
        <v>3</v>
      </c>
      <c r="F99" s="192" t="s">
        <v>405</v>
      </c>
      <c r="H99" s="193">
        <v>20.937999999999999</v>
      </c>
      <c r="I99" s="194"/>
      <c r="L99" s="191"/>
      <c r="M99" s="195"/>
      <c r="N99" s="196"/>
      <c r="O99" s="196"/>
      <c r="P99" s="196"/>
      <c r="Q99" s="196"/>
      <c r="R99" s="196"/>
      <c r="S99" s="196"/>
      <c r="T99" s="197"/>
      <c r="AT99" s="198" t="s">
        <v>165</v>
      </c>
      <c r="AU99" s="198" t="s">
        <v>82</v>
      </c>
      <c r="AV99" s="12" t="s">
        <v>82</v>
      </c>
      <c r="AW99" s="12" t="s">
        <v>33</v>
      </c>
      <c r="AX99" s="12" t="s">
        <v>72</v>
      </c>
      <c r="AY99" s="198" t="s">
        <v>154</v>
      </c>
    </row>
    <row r="100" s="13" customFormat="1">
      <c r="B100" s="199"/>
      <c r="D100" s="188" t="s">
        <v>165</v>
      </c>
      <c r="E100" s="200" t="s">
        <v>49</v>
      </c>
      <c r="F100" s="201" t="s">
        <v>179</v>
      </c>
      <c r="H100" s="202">
        <v>303.91500000000002</v>
      </c>
      <c r="I100" s="203"/>
      <c r="L100" s="199"/>
      <c r="M100" s="204"/>
      <c r="N100" s="205"/>
      <c r="O100" s="205"/>
      <c r="P100" s="205"/>
      <c r="Q100" s="205"/>
      <c r="R100" s="205"/>
      <c r="S100" s="205"/>
      <c r="T100" s="206"/>
      <c r="AT100" s="200" t="s">
        <v>165</v>
      </c>
      <c r="AU100" s="200" t="s">
        <v>82</v>
      </c>
      <c r="AV100" s="13" t="s">
        <v>161</v>
      </c>
      <c r="AW100" s="13" t="s">
        <v>33</v>
      </c>
      <c r="AX100" s="13" t="s">
        <v>80</v>
      </c>
      <c r="AY100" s="200" t="s">
        <v>154</v>
      </c>
    </row>
    <row r="101" s="1" customFormat="1" ht="22.5" customHeight="1">
      <c r="B101" s="175"/>
      <c r="C101" s="176" t="s">
        <v>82</v>
      </c>
      <c r="D101" s="176" t="s">
        <v>156</v>
      </c>
      <c r="E101" s="177" t="s">
        <v>406</v>
      </c>
      <c r="F101" s="178" t="s">
        <v>407</v>
      </c>
      <c r="G101" s="179" t="s">
        <v>206</v>
      </c>
      <c r="H101" s="180">
        <v>33.5</v>
      </c>
      <c r="I101" s="181"/>
      <c r="J101" s="182">
        <f>ROUND(I101*H101,2)</f>
        <v>0</v>
      </c>
      <c r="K101" s="178" t="s">
        <v>160</v>
      </c>
      <c r="L101" s="37"/>
      <c r="M101" s="183" t="s">
        <v>3</v>
      </c>
      <c r="N101" s="184" t="s">
        <v>43</v>
      </c>
      <c r="O101" s="67"/>
      <c r="P101" s="185">
        <f>O101*H101</f>
        <v>0</v>
      </c>
      <c r="Q101" s="185">
        <v>0.00084999999999999995</v>
      </c>
      <c r="R101" s="185">
        <f>Q101*H101</f>
        <v>0.028474999999999997</v>
      </c>
      <c r="S101" s="185">
        <v>0</v>
      </c>
      <c r="T101" s="186">
        <f>S101*H101</f>
        <v>0</v>
      </c>
      <c r="AR101" s="19" t="s">
        <v>161</v>
      </c>
      <c r="AT101" s="19" t="s">
        <v>156</v>
      </c>
      <c r="AU101" s="19" t="s">
        <v>82</v>
      </c>
      <c r="AY101" s="19" t="s">
        <v>154</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161</v>
      </c>
      <c r="BM101" s="19" t="s">
        <v>408</v>
      </c>
    </row>
    <row r="102" s="1" customFormat="1">
      <c r="B102" s="37"/>
      <c r="D102" s="188" t="s">
        <v>163</v>
      </c>
      <c r="F102" s="189" t="s">
        <v>409</v>
      </c>
      <c r="I102" s="121"/>
      <c r="L102" s="37"/>
      <c r="M102" s="190"/>
      <c r="N102" s="67"/>
      <c r="O102" s="67"/>
      <c r="P102" s="67"/>
      <c r="Q102" s="67"/>
      <c r="R102" s="67"/>
      <c r="S102" s="67"/>
      <c r="T102" s="68"/>
      <c r="AT102" s="19" t="s">
        <v>163</v>
      </c>
      <c r="AU102" s="19" t="s">
        <v>82</v>
      </c>
    </row>
    <row r="103" s="12" customFormat="1">
      <c r="B103" s="191"/>
      <c r="D103" s="188" t="s">
        <v>165</v>
      </c>
      <c r="E103" s="198" t="s">
        <v>3</v>
      </c>
      <c r="F103" s="192" t="s">
        <v>410</v>
      </c>
      <c r="H103" s="193">
        <v>33.5</v>
      </c>
      <c r="I103" s="194"/>
      <c r="L103" s="191"/>
      <c r="M103" s="195"/>
      <c r="N103" s="196"/>
      <c r="O103" s="196"/>
      <c r="P103" s="196"/>
      <c r="Q103" s="196"/>
      <c r="R103" s="196"/>
      <c r="S103" s="196"/>
      <c r="T103" s="197"/>
      <c r="AT103" s="198" t="s">
        <v>165</v>
      </c>
      <c r="AU103" s="198" t="s">
        <v>82</v>
      </c>
      <c r="AV103" s="12" t="s">
        <v>82</v>
      </c>
      <c r="AW103" s="12" t="s">
        <v>33</v>
      </c>
      <c r="AX103" s="12" t="s">
        <v>80</v>
      </c>
      <c r="AY103" s="198" t="s">
        <v>154</v>
      </c>
    </row>
    <row r="104" s="1" customFormat="1" ht="22.5" customHeight="1">
      <c r="B104" s="175"/>
      <c r="C104" s="176" t="s">
        <v>172</v>
      </c>
      <c r="D104" s="176" t="s">
        <v>156</v>
      </c>
      <c r="E104" s="177" t="s">
        <v>411</v>
      </c>
      <c r="F104" s="178" t="s">
        <v>412</v>
      </c>
      <c r="G104" s="179" t="s">
        <v>206</v>
      </c>
      <c r="H104" s="180">
        <v>33.5</v>
      </c>
      <c r="I104" s="181"/>
      <c r="J104" s="182">
        <f>ROUND(I104*H104,2)</f>
        <v>0</v>
      </c>
      <c r="K104" s="178" t="s">
        <v>160</v>
      </c>
      <c r="L104" s="37"/>
      <c r="M104" s="183" t="s">
        <v>3</v>
      </c>
      <c r="N104" s="184" t="s">
        <v>43</v>
      </c>
      <c r="O104" s="67"/>
      <c r="P104" s="185">
        <f>O104*H104</f>
        <v>0</v>
      </c>
      <c r="Q104" s="185">
        <v>0</v>
      </c>
      <c r="R104" s="185">
        <f>Q104*H104</f>
        <v>0</v>
      </c>
      <c r="S104" s="185">
        <v>0</v>
      </c>
      <c r="T104" s="186">
        <f>S104*H104</f>
        <v>0</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413</v>
      </c>
    </row>
    <row r="105" s="1" customFormat="1" ht="22.5" customHeight="1">
      <c r="B105" s="175"/>
      <c r="C105" s="176" t="s">
        <v>161</v>
      </c>
      <c r="D105" s="176" t="s">
        <v>156</v>
      </c>
      <c r="E105" s="177" t="s">
        <v>263</v>
      </c>
      <c r="F105" s="178" t="s">
        <v>414</v>
      </c>
      <c r="G105" s="179" t="s">
        <v>123</v>
      </c>
      <c r="H105" s="180">
        <v>502.99400000000003</v>
      </c>
      <c r="I105" s="181"/>
      <c r="J105" s="182">
        <f>ROUND(I105*H105,2)</f>
        <v>0</v>
      </c>
      <c r="K105" s="178" t="s">
        <v>160</v>
      </c>
      <c r="L105" s="37"/>
      <c r="M105" s="183" t="s">
        <v>3</v>
      </c>
      <c r="N105" s="184" t="s">
        <v>43</v>
      </c>
      <c r="O105" s="67"/>
      <c r="P105" s="185">
        <f>O105*H105</f>
        <v>0</v>
      </c>
      <c r="Q105" s="185">
        <v>0</v>
      </c>
      <c r="R105" s="185">
        <f>Q105*H105</f>
        <v>0</v>
      </c>
      <c r="S105" s="185">
        <v>0</v>
      </c>
      <c r="T105" s="186">
        <f>S105*H105</f>
        <v>0</v>
      </c>
      <c r="AR105" s="19" t="s">
        <v>161</v>
      </c>
      <c r="AT105" s="19" t="s">
        <v>156</v>
      </c>
      <c r="AU105" s="19" t="s">
        <v>82</v>
      </c>
      <c r="AY105" s="19" t="s">
        <v>154</v>
      </c>
      <c r="BE105" s="187">
        <f>IF(N105="základní",J105,0)</f>
        <v>0</v>
      </c>
      <c r="BF105" s="187">
        <f>IF(N105="snížená",J105,0)</f>
        <v>0</v>
      </c>
      <c r="BG105" s="187">
        <f>IF(N105="zákl. přenesená",J105,0)</f>
        <v>0</v>
      </c>
      <c r="BH105" s="187">
        <f>IF(N105="sníž. přenesená",J105,0)</f>
        <v>0</v>
      </c>
      <c r="BI105" s="187">
        <f>IF(N105="nulová",J105,0)</f>
        <v>0</v>
      </c>
      <c r="BJ105" s="19" t="s">
        <v>80</v>
      </c>
      <c r="BK105" s="187">
        <f>ROUND(I105*H105,2)</f>
        <v>0</v>
      </c>
      <c r="BL105" s="19" t="s">
        <v>161</v>
      </c>
      <c r="BM105" s="19" t="s">
        <v>415</v>
      </c>
    </row>
    <row r="106" s="1" customFormat="1">
      <c r="B106" s="37"/>
      <c r="D106" s="188" t="s">
        <v>163</v>
      </c>
      <c r="F106" s="189" t="s">
        <v>266</v>
      </c>
      <c r="I106" s="121"/>
      <c r="L106" s="37"/>
      <c r="M106" s="190"/>
      <c r="N106" s="67"/>
      <c r="O106" s="67"/>
      <c r="P106" s="67"/>
      <c r="Q106" s="67"/>
      <c r="R106" s="67"/>
      <c r="S106" s="67"/>
      <c r="T106" s="68"/>
      <c r="AT106" s="19" t="s">
        <v>163</v>
      </c>
      <c r="AU106" s="19" t="s">
        <v>82</v>
      </c>
    </row>
    <row r="107" s="12" customFormat="1">
      <c r="B107" s="191"/>
      <c r="D107" s="188" t="s">
        <v>165</v>
      </c>
      <c r="E107" s="198" t="s">
        <v>3</v>
      </c>
      <c r="F107" s="192" t="s">
        <v>416</v>
      </c>
      <c r="H107" s="193">
        <v>303.91500000000002</v>
      </c>
      <c r="I107" s="194"/>
      <c r="L107" s="191"/>
      <c r="M107" s="195"/>
      <c r="N107" s="196"/>
      <c r="O107" s="196"/>
      <c r="P107" s="196"/>
      <c r="Q107" s="196"/>
      <c r="R107" s="196"/>
      <c r="S107" s="196"/>
      <c r="T107" s="197"/>
      <c r="AT107" s="198" t="s">
        <v>165</v>
      </c>
      <c r="AU107" s="198" t="s">
        <v>82</v>
      </c>
      <c r="AV107" s="12" t="s">
        <v>82</v>
      </c>
      <c r="AW107" s="12" t="s">
        <v>33</v>
      </c>
      <c r="AX107" s="12" t="s">
        <v>72</v>
      </c>
      <c r="AY107" s="198" t="s">
        <v>154</v>
      </c>
    </row>
    <row r="108" s="12" customFormat="1">
      <c r="B108" s="191"/>
      <c r="D108" s="188" t="s">
        <v>165</v>
      </c>
      <c r="E108" s="198" t="s">
        <v>3</v>
      </c>
      <c r="F108" s="192" t="s">
        <v>268</v>
      </c>
      <c r="H108" s="193">
        <v>199.07900000000001</v>
      </c>
      <c r="I108" s="194"/>
      <c r="L108" s="191"/>
      <c r="M108" s="195"/>
      <c r="N108" s="196"/>
      <c r="O108" s="196"/>
      <c r="P108" s="196"/>
      <c r="Q108" s="196"/>
      <c r="R108" s="196"/>
      <c r="S108" s="196"/>
      <c r="T108" s="197"/>
      <c r="AT108" s="198" t="s">
        <v>165</v>
      </c>
      <c r="AU108" s="198" t="s">
        <v>82</v>
      </c>
      <c r="AV108" s="12" t="s">
        <v>82</v>
      </c>
      <c r="AW108" s="12" t="s">
        <v>33</v>
      </c>
      <c r="AX108" s="12" t="s">
        <v>72</v>
      </c>
      <c r="AY108" s="198" t="s">
        <v>154</v>
      </c>
    </row>
    <row r="109" s="13" customFormat="1">
      <c r="B109" s="199"/>
      <c r="D109" s="188" t="s">
        <v>165</v>
      </c>
      <c r="E109" s="200" t="s">
        <v>3</v>
      </c>
      <c r="F109" s="201" t="s">
        <v>179</v>
      </c>
      <c r="H109" s="202">
        <v>502.99400000000003</v>
      </c>
      <c r="I109" s="203"/>
      <c r="L109" s="199"/>
      <c r="M109" s="204"/>
      <c r="N109" s="205"/>
      <c r="O109" s="205"/>
      <c r="P109" s="205"/>
      <c r="Q109" s="205"/>
      <c r="R109" s="205"/>
      <c r="S109" s="205"/>
      <c r="T109" s="206"/>
      <c r="AT109" s="200" t="s">
        <v>165</v>
      </c>
      <c r="AU109" s="200" t="s">
        <v>82</v>
      </c>
      <c r="AV109" s="13" t="s">
        <v>161</v>
      </c>
      <c r="AW109" s="13" t="s">
        <v>33</v>
      </c>
      <c r="AX109" s="13" t="s">
        <v>80</v>
      </c>
      <c r="AY109" s="200" t="s">
        <v>154</v>
      </c>
    </row>
    <row r="110" s="1" customFormat="1" ht="16.5" customHeight="1">
      <c r="B110" s="175"/>
      <c r="C110" s="176" t="s">
        <v>188</v>
      </c>
      <c r="D110" s="176" t="s">
        <v>156</v>
      </c>
      <c r="E110" s="177" t="s">
        <v>289</v>
      </c>
      <c r="F110" s="178" t="s">
        <v>290</v>
      </c>
      <c r="G110" s="179" t="s">
        <v>123</v>
      </c>
      <c r="H110" s="180">
        <v>303.91500000000002</v>
      </c>
      <c r="I110" s="181"/>
      <c r="J110" s="182">
        <f>ROUND(I110*H110,2)</f>
        <v>0</v>
      </c>
      <c r="K110" s="178" t="s">
        <v>160</v>
      </c>
      <c r="L110" s="37"/>
      <c r="M110" s="183" t="s">
        <v>3</v>
      </c>
      <c r="N110" s="184" t="s">
        <v>43</v>
      </c>
      <c r="O110" s="67"/>
      <c r="P110" s="185">
        <f>O110*H110</f>
        <v>0</v>
      </c>
      <c r="Q110" s="185">
        <v>0</v>
      </c>
      <c r="R110" s="185">
        <f>Q110*H110</f>
        <v>0</v>
      </c>
      <c r="S110" s="185">
        <v>0</v>
      </c>
      <c r="T110" s="186">
        <f>S110*H110</f>
        <v>0</v>
      </c>
      <c r="AR110" s="19" t="s">
        <v>161</v>
      </c>
      <c r="AT110" s="19" t="s">
        <v>156</v>
      </c>
      <c r="AU110" s="19" t="s">
        <v>82</v>
      </c>
      <c r="AY110" s="19" t="s">
        <v>154</v>
      </c>
      <c r="BE110" s="187">
        <f>IF(N110="základní",J110,0)</f>
        <v>0</v>
      </c>
      <c r="BF110" s="187">
        <f>IF(N110="snížená",J110,0)</f>
        <v>0</v>
      </c>
      <c r="BG110" s="187">
        <f>IF(N110="zákl. přenesená",J110,0)</f>
        <v>0</v>
      </c>
      <c r="BH110" s="187">
        <f>IF(N110="sníž. přenesená",J110,0)</f>
        <v>0</v>
      </c>
      <c r="BI110" s="187">
        <f>IF(N110="nulová",J110,0)</f>
        <v>0</v>
      </c>
      <c r="BJ110" s="19" t="s">
        <v>80</v>
      </c>
      <c r="BK110" s="187">
        <f>ROUND(I110*H110,2)</f>
        <v>0</v>
      </c>
      <c r="BL110" s="19" t="s">
        <v>161</v>
      </c>
      <c r="BM110" s="19" t="s">
        <v>417</v>
      </c>
    </row>
    <row r="111" s="1" customFormat="1">
      <c r="B111" s="37"/>
      <c r="D111" s="188" t="s">
        <v>163</v>
      </c>
      <c r="F111" s="189" t="s">
        <v>292</v>
      </c>
      <c r="I111" s="121"/>
      <c r="L111" s="37"/>
      <c r="M111" s="190"/>
      <c r="N111" s="67"/>
      <c r="O111" s="67"/>
      <c r="P111" s="67"/>
      <c r="Q111" s="67"/>
      <c r="R111" s="67"/>
      <c r="S111" s="67"/>
      <c r="T111" s="68"/>
      <c r="AT111" s="19" t="s">
        <v>163</v>
      </c>
      <c r="AU111" s="19" t="s">
        <v>82</v>
      </c>
    </row>
    <row r="112" s="12" customFormat="1">
      <c r="B112" s="191"/>
      <c r="D112" s="188" t="s">
        <v>165</v>
      </c>
      <c r="E112" s="198" t="s">
        <v>3</v>
      </c>
      <c r="F112" s="192" t="s">
        <v>418</v>
      </c>
      <c r="H112" s="193">
        <v>303.91500000000002</v>
      </c>
      <c r="I112" s="194"/>
      <c r="L112" s="191"/>
      <c r="M112" s="195"/>
      <c r="N112" s="196"/>
      <c r="O112" s="196"/>
      <c r="P112" s="196"/>
      <c r="Q112" s="196"/>
      <c r="R112" s="196"/>
      <c r="S112" s="196"/>
      <c r="T112" s="197"/>
      <c r="AT112" s="198" t="s">
        <v>165</v>
      </c>
      <c r="AU112" s="198" t="s">
        <v>82</v>
      </c>
      <c r="AV112" s="12" t="s">
        <v>82</v>
      </c>
      <c r="AW112" s="12" t="s">
        <v>33</v>
      </c>
      <c r="AX112" s="12" t="s">
        <v>80</v>
      </c>
      <c r="AY112" s="198" t="s">
        <v>154</v>
      </c>
    </row>
    <row r="113" s="1" customFormat="1" ht="22.5" customHeight="1">
      <c r="B113" s="175"/>
      <c r="C113" s="176" t="s">
        <v>193</v>
      </c>
      <c r="D113" s="176" t="s">
        <v>156</v>
      </c>
      <c r="E113" s="177" t="s">
        <v>270</v>
      </c>
      <c r="F113" s="178" t="s">
        <v>419</v>
      </c>
      <c r="G113" s="179" t="s">
        <v>123</v>
      </c>
      <c r="H113" s="180">
        <v>104.836</v>
      </c>
      <c r="I113" s="181"/>
      <c r="J113" s="182">
        <f>ROUND(I113*H113,2)</f>
        <v>0</v>
      </c>
      <c r="K113" s="178" t="s">
        <v>160</v>
      </c>
      <c r="L113" s="37"/>
      <c r="M113" s="183" t="s">
        <v>3</v>
      </c>
      <c r="N113" s="184" t="s">
        <v>43</v>
      </c>
      <c r="O113" s="67"/>
      <c r="P113" s="185">
        <f>O113*H113</f>
        <v>0</v>
      </c>
      <c r="Q113" s="185">
        <v>0</v>
      </c>
      <c r="R113" s="185">
        <f>Q113*H113</f>
        <v>0</v>
      </c>
      <c r="S113" s="185">
        <v>0</v>
      </c>
      <c r="T113" s="186">
        <f>S113*H113</f>
        <v>0</v>
      </c>
      <c r="AR113" s="19" t="s">
        <v>161</v>
      </c>
      <c r="AT113" s="19" t="s">
        <v>156</v>
      </c>
      <c r="AU113" s="19" t="s">
        <v>82</v>
      </c>
      <c r="AY113" s="19" t="s">
        <v>154</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161</v>
      </c>
      <c r="BM113" s="19" t="s">
        <v>420</v>
      </c>
    </row>
    <row r="114" s="1" customFormat="1">
      <c r="B114" s="37"/>
      <c r="D114" s="188" t="s">
        <v>163</v>
      </c>
      <c r="F114" s="189" t="s">
        <v>266</v>
      </c>
      <c r="I114" s="121"/>
      <c r="L114" s="37"/>
      <c r="M114" s="190"/>
      <c r="N114" s="67"/>
      <c r="O114" s="67"/>
      <c r="P114" s="67"/>
      <c r="Q114" s="67"/>
      <c r="R114" s="67"/>
      <c r="S114" s="67"/>
      <c r="T114" s="68"/>
      <c r="AT114" s="19" t="s">
        <v>163</v>
      </c>
      <c r="AU114" s="19" t="s">
        <v>82</v>
      </c>
    </row>
    <row r="115" s="1" customFormat="1" ht="16.5" customHeight="1">
      <c r="B115" s="175"/>
      <c r="C115" s="176" t="s">
        <v>198</v>
      </c>
      <c r="D115" s="176" t="s">
        <v>156</v>
      </c>
      <c r="E115" s="177" t="s">
        <v>274</v>
      </c>
      <c r="F115" s="178" t="s">
        <v>275</v>
      </c>
      <c r="G115" s="179" t="s">
        <v>123</v>
      </c>
      <c r="H115" s="180">
        <v>104.836</v>
      </c>
      <c r="I115" s="181"/>
      <c r="J115" s="182">
        <f>ROUND(I115*H115,2)</f>
        <v>0</v>
      </c>
      <c r="K115" s="178" t="s">
        <v>3</v>
      </c>
      <c r="L115" s="37"/>
      <c r="M115" s="183" t="s">
        <v>3</v>
      </c>
      <c r="N115" s="184" t="s">
        <v>43</v>
      </c>
      <c r="O115" s="67"/>
      <c r="P115" s="185">
        <f>O115*H115</f>
        <v>0</v>
      </c>
      <c r="Q115" s="185">
        <v>0</v>
      </c>
      <c r="R115" s="185">
        <f>Q115*H115</f>
        <v>0</v>
      </c>
      <c r="S115" s="185">
        <v>0</v>
      </c>
      <c r="T115" s="186">
        <f>S115*H115</f>
        <v>0</v>
      </c>
      <c r="AR115" s="19" t="s">
        <v>161</v>
      </c>
      <c r="AT115" s="19" t="s">
        <v>156</v>
      </c>
      <c r="AU115" s="19" t="s">
        <v>82</v>
      </c>
      <c r="AY115" s="19" t="s">
        <v>154</v>
      </c>
      <c r="BE115" s="187">
        <f>IF(N115="základní",J115,0)</f>
        <v>0</v>
      </c>
      <c r="BF115" s="187">
        <f>IF(N115="snížená",J115,0)</f>
        <v>0</v>
      </c>
      <c r="BG115" s="187">
        <f>IF(N115="zákl. přenesená",J115,0)</f>
        <v>0</v>
      </c>
      <c r="BH115" s="187">
        <f>IF(N115="sníž. přenesená",J115,0)</f>
        <v>0</v>
      </c>
      <c r="BI115" s="187">
        <f>IF(N115="nulová",J115,0)</f>
        <v>0</v>
      </c>
      <c r="BJ115" s="19" t="s">
        <v>80</v>
      </c>
      <c r="BK115" s="187">
        <f>ROUND(I115*H115,2)</f>
        <v>0</v>
      </c>
      <c r="BL115" s="19" t="s">
        <v>161</v>
      </c>
      <c r="BM115" s="19" t="s">
        <v>421</v>
      </c>
    </row>
    <row r="116" s="1" customFormat="1">
      <c r="B116" s="37"/>
      <c r="D116" s="188" t="s">
        <v>163</v>
      </c>
      <c r="F116" s="189" t="s">
        <v>277</v>
      </c>
      <c r="I116" s="121"/>
      <c r="L116" s="37"/>
      <c r="M116" s="190"/>
      <c r="N116" s="67"/>
      <c r="O116" s="67"/>
      <c r="P116" s="67"/>
      <c r="Q116" s="67"/>
      <c r="R116" s="67"/>
      <c r="S116" s="67"/>
      <c r="T116" s="68"/>
      <c r="AT116" s="19" t="s">
        <v>163</v>
      </c>
      <c r="AU116" s="19" t="s">
        <v>82</v>
      </c>
    </row>
    <row r="117" s="12" customFormat="1">
      <c r="B117" s="191"/>
      <c r="D117" s="188" t="s">
        <v>165</v>
      </c>
      <c r="E117" s="198" t="s">
        <v>3</v>
      </c>
      <c r="F117" s="192" t="s">
        <v>422</v>
      </c>
      <c r="H117" s="193">
        <v>104.836</v>
      </c>
      <c r="I117" s="194"/>
      <c r="L117" s="191"/>
      <c r="M117" s="195"/>
      <c r="N117" s="196"/>
      <c r="O117" s="196"/>
      <c r="P117" s="196"/>
      <c r="Q117" s="196"/>
      <c r="R117" s="196"/>
      <c r="S117" s="196"/>
      <c r="T117" s="197"/>
      <c r="AT117" s="198" t="s">
        <v>165</v>
      </c>
      <c r="AU117" s="198" t="s">
        <v>82</v>
      </c>
      <c r="AV117" s="12" t="s">
        <v>82</v>
      </c>
      <c r="AW117" s="12" t="s">
        <v>33</v>
      </c>
      <c r="AX117" s="12" t="s">
        <v>80</v>
      </c>
      <c r="AY117" s="198" t="s">
        <v>154</v>
      </c>
    </row>
    <row r="118" s="1" customFormat="1" ht="22.5" customHeight="1">
      <c r="B118" s="175"/>
      <c r="C118" s="176" t="s">
        <v>203</v>
      </c>
      <c r="D118" s="176" t="s">
        <v>156</v>
      </c>
      <c r="E118" s="177" t="s">
        <v>283</v>
      </c>
      <c r="F118" s="178" t="s">
        <v>284</v>
      </c>
      <c r="G118" s="179" t="s">
        <v>235</v>
      </c>
      <c r="H118" s="180">
        <v>167.54400000000001</v>
      </c>
      <c r="I118" s="181"/>
      <c r="J118" s="182">
        <f>ROUND(I118*H118,2)</f>
        <v>0</v>
      </c>
      <c r="K118" s="178" t="s">
        <v>160</v>
      </c>
      <c r="L118" s="37"/>
      <c r="M118" s="183" t="s">
        <v>3</v>
      </c>
      <c r="N118" s="184" t="s">
        <v>43</v>
      </c>
      <c r="O118" s="67"/>
      <c r="P118" s="185">
        <f>O118*H118</f>
        <v>0</v>
      </c>
      <c r="Q118" s="185">
        <v>0</v>
      </c>
      <c r="R118" s="185">
        <f>Q118*H118</f>
        <v>0</v>
      </c>
      <c r="S118" s="185">
        <v>0</v>
      </c>
      <c r="T118" s="186">
        <f>S118*H118</f>
        <v>0</v>
      </c>
      <c r="AR118" s="19" t="s">
        <v>161</v>
      </c>
      <c r="AT118" s="19" t="s">
        <v>156</v>
      </c>
      <c r="AU118" s="19" t="s">
        <v>82</v>
      </c>
      <c r="AY118" s="19" t="s">
        <v>154</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161</v>
      </c>
      <c r="BM118" s="19" t="s">
        <v>423</v>
      </c>
    </row>
    <row r="119" s="1" customFormat="1">
      <c r="B119" s="37"/>
      <c r="D119" s="188" t="s">
        <v>163</v>
      </c>
      <c r="F119" s="189" t="s">
        <v>286</v>
      </c>
      <c r="I119" s="121"/>
      <c r="L119" s="37"/>
      <c r="M119" s="190"/>
      <c r="N119" s="67"/>
      <c r="O119" s="67"/>
      <c r="P119" s="67"/>
      <c r="Q119" s="67"/>
      <c r="R119" s="67"/>
      <c r="S119" s="67"/>
      <c r="T119" s="68"/>
      <c r="AT119" s="19" t="s">
        <v>163</v>
      </c>
      <c r="AU119" s="19" t="s">
        <v>82</v>
      </c>
    </row>
    <row r="120" s="12" customFormat="1">
      <c r="B120" s="191"/>
      <c r="D120" s="188" t="s">
        <v>165</v>
      </c>
      <c r="F120" s="192" t="s">
        <v>424</v>
      </c>
      <c r="H120" s="193">
        <v>167.54400000000001</v>
      </c>
      <c r="I120" s="194"/>
      <c r="L120" s="191"/>
      <c r="M120" s="195"/>
      <c r="N120" s="196"/>
      <c r="O120" s="196"/>
      <c r="P120" s="196"/>
      <c r="Q120" s="196"/>
      <c r="R120" s="196"/>
      <c r="S120" s="196"/>
      <c r="T120" s="197"/>
      <c r="AT120" s="198" t="s">
        <v>165</v>
      </c>
      <c r="AU120" s="198" t="s">
        <v>82</v>
      </c>
      <c r="AV120" s="12" t="s">
        <v>82</v>
      </c>
      <c r="AW120" s="12" t="s">
        <v>4</v>
      </c>
      <c r="AX120" s="12" t="s">
        <v>80</v>
      </c>
      <c r="AY120" s="198" t="s">
        <v>154</v>
      </c>
    </row>
    <row r="121" s="1" customFormat="1" ht="22.5" customHeight="1">
      <c r="B121" s="175"/>
      <c r="C121" s="176" t="s">
        <v>213</v>
      </c>
      <c r="D121" s="176" t="s">
        <v>156</v>
      </c>
      <c r="E121" s="177" t="s">
        <v>295</v>
      </c>
      <c r="F121" s="178" t="s">
        <v>296</v>
      </c>
      <c r="G121" s="179" t="s">
        <v>123</v>
      </c>
      <c r="H121" s="180">
        <v>199.07900000000001</v>
      </c>
      <c r="I121" s="181"/>
      <c r="J121" s="182">
        <f>ROUND(I121*H121,2)</f>
        <v>0</v>
      </c>
      <c r="K121" s="178" t="s">
        <v>3</v>
      </c>
      <c r="L121" s="37"/>
      <c r="M121" s="183" t="s">
        <v>3</v>
      </c>
      <c r="N121" s="184" t="s">
        <v>43</v>
      </c>
      <c r="O121" s="67"/>
      <c r="P121" s="185">
        <f>O121*H121</f>
        <v>0</v>
      </c>
      <c r="Q121" s="185">
        <v>0</v>
      </c>
      <c r="R121" s="185">
        <f>Q121*H121</f>
        <v>0</v>
      </c>
      <c r="S121" s="185">
        <v>0</v>
      </c>
      <c r="T121" s="186">
        <f>S121*H121</f>
        <v>0</v>
      </c>
      <c r="AR121" s="19" t="s">
        <v>161</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161</v>
      </c>
      <c r="BM121" s="19" t="s">
        <v>425</v>
      </c>
    </row>
    <row r="122" s="1" customFormat="1">
      <c r="B122" s="37"/>
      <c r="D122" s="188" t="s">
        <v>163</v>
      </c>
      <c r="F122" s="189" t="s">
        <v>298</v>
      </c>
      <c r="I122" s="121"/>
      <c r="L122" s="37"/>
      <c r="M122" s="190"/>
      <c r="N122" s="67"/>
      <c r="O122" s="67"/>
      <c r="P122" s="67"/>
      <c r="Q122" s="67"/>
      <c r="R122" s="67"/>
      <c r="S122" s="67"/>
      <c r="T122" s="68"/>
      <c r="AT122" s="19" t="s">
        <v>163</v>
      </c>
      <c r="AU122" s="19" t="s">
        <v>82</v>
      </c>
    </row>
    <row r="123" s="12" customFormat="1">
      <c r="B123" s="191"/>
      <c r="D123" s="188" t="s">
        <v>165</v>
      </c>
      <c r="E123" s="198" t="s">
        <v>3</v>
      </c>
      <c r="F123" s="192" t="s">
        <v>426</v>
      </c>
      <c r="H123" s="193">
        <v>239.02000000000001</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2" customFormat="1">
      <c r="B124" s="191"/>
      <c r="D124" s="188" t="s">
        <v>165</v>
      </c>
      <c r="E124" s="198" t="s">
        <v>3</v>
      </c>
      <c r="F124" s="192" t="s">
        <v>427</v>
      </c>
      <c r="H124" s="193">
        <v>-6.6820000000000004</v>
      </c>
      <c r="I124" s="194"/>
      <c r="L124" s="191"/>
      <c r="M124" s="195"/>
      <c r="N124" s="196"/>
      <c r="O124" s="196"/>
      <c r="P124" s="196"/>
      <c r="Q124" s="196"/>
      <c r="R124" s="196"/>
      <c r="S124" s="196"/>
      <c r="T124" s="197"/>
      <c r="AT124" s="198" t="s">
        <v>165</v>
      </c>
      <c r="AU124" s="198" t="s">
        <v>82</v>
      </c>
      <c r="AV124" s="12" t="s">
        <v>82</v>
      </c>
      <c r="AW124" s="12" t="s">
        <v>33</v>
      </c>
      <c r="AX124" s="12" t="s">
        <v>72</v>
      </c>
      <c r="AY124" s="198" t="s">
        <v>154</v>
      </c>
    </row>
    <row r="125" s="12" customFormat="1">
      <c r="B125" s="191"/>
      <c r="D125" s="188" t="s">
        <v>165</v>
      </c>
      <c r="E125" s="198" t="s">
        <v>3</v>
      </c>
      <c r="F125" s="192" t="s">
        <v>428</v>
      </c>
      <c r="H125" s="193">
        <v>-29.334</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2" customFormat="1">
      <c r="B126" s="191"/>
      <c r="D126" s="188" t="s">
        <v>165</v>
      </c>
      <c r="E126" s="198" t="s">
        <v>3</v>
      </c>
      <c r="F126" s="192" t="s">
        <v>429</v>
      </c>
      <c r="H126" s="193">
        <v>-3.9249999999999998</v>
      </c>
      <c r="I126" s="194"/>
      <c r="L126" s="191"/>
      <c r="M126" s="195"/>
      <c r="N126" s="196"/>
      <c r="O126" s="196"/>
      <c r="P126" s="196"/>
      <c r="Q126" s="196"/>
      <c r="R126" s="196"/>
      <c r="S126" s="196"/>
      <c r="T126" s="197"/>
      <c r="AT126" s="198" t="s">
        <v>165</v>
      </c>
      <c r="AU126" s="198" t="s">
        <v>82</v>
      </c>
      <c r="AV126" s="12" t="s">
        <v>82</v>
      </c>
      <c r="AW126" s="12" t="s">
        <v>33</v>
      </c>
      <c r="AX126" s="12" t="s">
        <v>72</v>
      </c>
      <c r="AY126" s="198" t="s">
        <v>154</v>
      </c>
    </row>
    <row r="127" s="13" customFormat="1">
      <c r="B127" s="199"/>
      <c r="D127" s="188" t="s">
        <v>165</v>
      </c>
      <c r="E127" s="200" t="s">
        <v>121</v>
      </c>
      <c r="F127" s="201" t="s">
        <v>179</v>
      </c>
      <c r="H127" s="202">
        <v>199.07900000000001</v>
      </c>
      <c r="I127" s="203"/>
      <c r="L127" s="199"/>
      <c r="M127" s="204"/>
      <c r="N127" s="205"/>
      <c r="O127" s="205"/>
      <c r="P127" s="205"/>
      <c r="Q127" s="205"/>
      <c r="R127" s="205"/>
      <c r="S127" s="205"/>
      <c r="T127" s="206"/>
      <c r="AT127" s="200" t="s">
        <v>165</v>
      </c>
      <c r="AU127" s="200" t="s">
        <v>82</v>
      </c>
      <c r="AV127" s="13" t="s">
        <v>161</v>
      </c>
      <c r="AW127" s="13" t="s">
        <v>33</v>
      </c>
      <c r="AX127" s="13" t="s">
        <v>80</v>
      </c>
      <c r="AY127" s="200" t="s">
        <v>154</v>
      </c>
    </row>
    <row r="128" s="1" customFormat="1" ht="22.5" customHeight="1">
      <c r="B128" s="175"/>
      <c r="C128" s="176" t="s">
        <v>218</v>
      </c>
      <c r="D128" s="176" t="s">
        <v>156</v>
      </c>
      <c r="E128" s="177" t="s">
        <v>430</v>
      </c>
      <c r="F128" s="178" t="s">
        <v>431</v>
      </c>
      <c r="G128" s="179" t="s">
        <v>123</v>
      </c>
      <c r="H128" s="180">
        <v>42.835000000000001</v>
      </c>
      <c r="I128" s="181"/>
      <c r="J128" s="182">
        <f>ROUND(I128*H128,2)</f>
        <v>0</v>
      </c>
      <c r="K128" s="178" t="s">
        <v>160</v>
      </c>
      <c r="L128" s="37"/>
      <c r="M128" s="183" t="s">
        <v>3</v>
      </c>
      <c r="N128" s="184" t="s">
        <v>43</v>
      </c>
      <c r="O128" s="67"/>
      <c r="P128" s="185">
        <f>O128*H128</f>
        <v>0</v>
      </c>
      <c r="Q128" s="185">
        <v>0</v>
      </c>
      <c r="R128" s="185">
        <f>Q128*H128</f>
        <v>0</v>
      </c>
      <c r="S128" s="185">
        <v>0</v>
      </c>
      <c r="T128" s="186">
        <f>S128*H128</f>
        <v>0</v>
      </c>
      <c r="AR128" s="19" t="s">
        <v>161</v>
      </c>
      <c r="AT128" s="19" t="s">
        <v>156</v>
      </c>
      <c r="AU128" s="19" t="s">
        <v>82</v>
      </c>
      <c r="AY128" s="19" t="s">
        <v>154</v>
      </c>
      <c r="BE128" s="187">
        <f>IF(N128="základní",J128,0)</f>
        <v>0</v>
      </c>
      <c r="BF128" s="187">
        <f>IF(N128="snížená",J128,0)</f>
        <v>0</v>
      </c>
      <c r="BG128" s="187">
        <f>IF(N128="zákl. přenesená",J128,0)</f>
        <v>0</v>
      </c>
      <c r="BH128" s="187">
        <f>IF(N128="sníž. přenesená",J128,0)</f>
        <v>0</v>
      </c>
      <c r="BI128" s="187">
        <f>IF(N128="nulová",J128,0)</f>
        <v>0</v>
      </c>
      <c r="BJ128" s="19" t="s">
        <v>80</v>
      </c>
      <c r="BK128" s="187">
        <f>ROUND(I128*H128,2)</f>
        <v>0</v>
      </c>
      <c r="BL128" s="19" t="s">
        <v>161</v>
      </c>
      <c r="BM128" s="19" t="s">
        <v>432</v>
      </c>
    </row>
    <row r="129" s="1" customFormat="1">
      <c r="B129" s="37"/>
      <c r="D129" s="188" t="s">
        <v>163</v>
      </c>
      <c r="F129" s="189" t="s">
        <v>307</v>
      </c>
      <c r="I129" s="121"/>
      <c r="L129" s="37"/>
      <c r="M129" s="190"/>
      <c r="N129" s="67"/>
      <c r="O129" s="67"/>
      <c r="P129" s="67"/>
      <c r="Q129" s="67"/>
      <c r="R129" s="67"/>
      <c r="S129" s="67"/>
      <c r="T129" s="68"/>
      <c r="AT129" s="19" t="s">
        <v>163</v>
      </c>
      <c r="AU129" s="19" t="s">
        <v>82</v>
      </c>
    </row>
    <row r="130" s="12" customFormat="1">
      <c r="B130" s="191"/>
      <c r="D130" s="188" t="s">
        <v>165</v>
      </c>
      <c r="E130" s="198" t="s">
        <v>3</v>
      </c>
      <c r="F130" s="192" t="s">
        <v>433</v>
      </c>
      <c r="H130" s="193">
        <v>42.835000000000001</v>
      </c>
      <c r="I130" s="194"/>
      <c r="L130" s="191"/>
      <c r="M130" s="195"/>
      <c r="N130" s="196"/>
      <c r="O130" s="196"/>
      <c r="P130" s="196"/>
      <c r="Q130" s="196"/>
      <c r="R130" s="196"/>
      <c r="S130" s="196"/>
      <c r="T130" s="197"/>
      <c r="AT130" s="198" t="s">
        <v>165</v>
      </c>
      <c r="AU130" s="198" t="s">
        <v>82</v>
      </c>
      <c r="AV130" s="12" t="s">
        <v>82</v>
      </c>
      <c r="AW130" s="12" t="s">
        <v>33</v>
      </c>
      <c r="AX130" s="12" t="s">
        <v>72</v>
      </c>
      <c r="AY130" s="198" t="s">
        <v>154</v>
      </c>
    </row>
    <row r="131" s="13" customFormat="1">
      <c r="B131" s="199"/>
      <c r="D131" s="188" t="s">
        <v>165</v>
      </c>
      <c r="E131" s="200" t="s">
        <v>393</v>
      </c>
      <c r="F131" s="201" t="s">
        <v>179</v>
      </c>
      <c r="H131" s="202">
        <v>42.835000000000001</v>
      </c>
      <c r="I131" s="203"/>
      <c r="L131" s="199"/>
      <c r="M131" s="204"/>
      <c r="N131" s="205"/>
      <c r="O131" s="205"/>
      <c r="P131" s="205"/>
      <c r="Q131" s="205"/>
      <c r="R131" s="205"/>
      <c r="S131" s="205"/>
      <c r="T131" s="206"/>
      <c r="AT131" s="200" t="s">
        <v>165</v>
      </c>
      <c r="AU131" s="200" t="s">
        <v>82</v>
      </c>
      <c r="AV131" s="13" t="s">
        <v>161</v>
      </c>
      <c r="AW131" s="13" t="s">
        <v>33</v>
      </c>
      <c r="AX131" s="13" t="s">
        <v>80</v>
      </c>
      <c r="AY131" s="200" t="s">
        <v>154</v>
      </c>
    </row>
    <row r="132" s="1" customFormat="1" ht="16.5" customHeight="1">
      <c r="B132" s="175"/>
      <c r="C132" s="207" t="s">
        <v>222</v>
      </c>
      <c r="D132" s="207" t="s">
        <v>232</v>
      </c>
      <c r="E132" s="208" t="s">
        <v>434</v>
      </c>
      <c r="F132" s="209" t="s">
        <v>435</v>
      </c>
      <c r="G132" s="210" t="s">
        <v>235</v>
      </c>
      <c r="H132" s="211">
        <v>77.102999999999994</v>
      </c>
      <c r="I132" s="212"/>
      <c r="J132" s="213">
        <f>ROUND(I132*H132,2)</f>
        <v>0</v>
      </c>
      <c r="K132" s="209" t="s">
        <v>3</v>
      </c>
      <c r="L132" s="214"/>
      <c r="M132" s="215" t="s">
        <v>3</v>
      </c>
      <c r="N132" s="216" t="s">
        <v>43</v>
      </c>
      <c r="O132" s="67"/>
      <c r="P132" s="185">
        <f>O132*H132</f>
        <v>0</v>
      </c>
      <c r="Q132" s="185">
        <v>0</v>
      </c>
      <c r="R132" s="185">
        <f>Q132*H132</f>
        <v>0</v>
      </c>
      <c r="S132" s="185">
        <v>0</v>
      </c>
      <c r="T132" s="186">
        <f>S132*H132</f>
        <v>0</v>
      </c>
      <c r="AR132" s="19" t="s">
        <v>203</v>
      </c>
      <c r="AT132" s="19" t="s">
        <v>232</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436</v>
      </c>
    </row>
    <row r="133" s="12" customFormat="1">
      <c r="B133" s="191"/>
      <c r="D133" s="188" t="s">
        <v>165</v>
      </c>
      <c r="F133" s="192" t="s">
        <v>437</v>
      </c>
      <c r="H133" s="193">
        <v>77.102999999999994</v>
      </c>
      <c r="I133" s="194"/>
      <c r="L133" s="191"/>
      <c r="M133" s="195"/>
      <c r="N133" s="196"/>
      <c r="O133" s="196"/>
      <c r="P133" s="196"/>
      <c r="Q133" s="196"/>
      <c r="R133" s="196"/>
      <c r="S133" s="196"/>
      <c r="T133" s="197"/>
      <c r="AT133" s="198" t="s">
        <v>165</v>
      </c>
      <c r="AU133" s="198" t="s">
        <v>82</v>
      </c>
      <c r="AV133" s="12" t="s">
        <v>82</v>
      </c>
      <c r="AW133" s="12" t="s">
        <v>4</v>
      </c>
      <c r="AX133" s="12" t="s">
        <v>80</v>
      </c>
      <c r="AY133" s="198" t="s">
        <v>154</v>
      </c>
    </row>
    <row r="134" s="1" customFormat="1" ht="22.5" customHeight="1">
      <c r="B134" s="175"/>
      <c r="C134" s="176" t="s">
        <v>227</v>
      </c>
      <c r="D134" s="176" t="s">
        <v>156</v>
      </c>
      <c r="E134" s="177" t="s">
        <v>304</v>
      </c>
      <c r="F134" s="178" t="s">
        <v>305</v>
      </c>
      <c r="G134" s="179" t="s">
        <v>123</v>
      </c>
      <c r="H134" s="180">
        <v>199.07900000000001</v>
      </c>
      <c r="I134" s="181"/>
      <c r="J134" s="182">
        <f>ROUND(I134*H134,2)</f>
        <v>0</v>
      </c>
      <c r="K134" s="178" t="s">
        <v>3</v>
      </c>
      <c r="L134" s="37"/>
      <c r="M134" s="183" t="s">
        <v>3</v>
      </c>
      <c r="N134" s="184" t="s">
        <v>43</v>
      </c>
      <c r="O134" s="67"/>
      <c r="P134" s="185">
        <f>O134*H134</f>
        <v>0</v>
      </c>
      <c r="Q134" s="185">
        <v>0</v>
      </c>
      <c r="R134" s="185">
        <f>Q134*H134</f>
        <v>0</v>
      </c>
      <c r="S134" s="185">
        <v>0</v>
      </c>
      <c r="T134" s="186">
        <f>S134*H134</f>
        <v>0</v>
      </c>
      <c r="AR134" s="19" t="s">
        <v>161</v>
      </c>
      <c r="AT134" s="19" t="s">
        <v>156</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438</v>
      </c>
    </row>
    <row r="135" s="1" customFormat="1">
      <c r="B135" s="37"/>
      <c r="D135" s="188" t="s">
        <v>163</v>
      </c>
      <c r="F135" s="189" t="s">
        <v>307</v>
      </c>
      <c r="I135" s="121"/>
      <c r="L135" s="37"/>
      <c r="M135" s="190"/>
      <c r="N135" s="67"/>
      <c r="O135" s="67"/>
      <c r="P135" s="67"/>
      <c r="Q135" s="67"/>
      <c r="R135" s="67"/>
      <c r="S135" s="67"/>
      <c r="T135" s="68"/>
      <c r="AT135" s="19" t="s">
        <v>163</v>
      </c>
      <c r="AU135" s="19" t="s">
        <v>82</v>
      </c>
    </row>
    <row r="136" s="12" customFormat="1">
      <c r="B136" s="191"/>
      <c r="D136" s="188" t="s">
        <v>165</v>
      </c>
      <c r="E136" s="198" t="s">
        <v>3</v>
      </c>
      <c r="F136" s="192" t="s">
        <v>308</v>
      </c>
      <c r="H136" s="193">
        <v>199.07900000000001</v>
      </c>
      <c r="I136" s="194"/>
      <c r="L136" s="191"/>
      <c r="M136" s="195"/>
      <c r="N136" s="196"/>
      <c r="O136" s="196"/>
      <c r="P136" s="196"/>
      <c r="Q136" s="196"/>
      <c r="R136" s="196"/>
      <c r="S136" s="196"/>
      <c r="T136" s="197"/>
      <c r="AT136" s="198" t="s">
        <v>165</v>
      </c>
      <c r="AU136" s="198" t="s">
        <v>82</v>
      </c>
      <c r="AV136" s="12" t="s">
        <v>82</v>
      </c>
      <c r="AW136" s="12" t="s">
        <v>33</v>
      </c>
      <c r="AX136" s="12" t="s">
        <v>80</v>
      </c>
      <c r="AY136" s="198" t="s">
        <v>154</v>
      </c>
    </row>
    <row r="137" s="11" customFormat="1" ht="22.8" customHeight="1">
      <c r="B137" s="162"/>
      <c r="D137" s="163" t="s">
        <v>71</v>
      </c>
      <c r="E137" s="173" t="s">
        <v>172</v>
      </c>
      <c r="F137" s="173" t="s">
        <v>439</v>
      </c>
      <c r="I137" s="165"/>
      <c r="J137" s="174">
        <f>BK137</f>
        <v>0</v>
      </c>
      <c r="L137" s="162"/>
      <c r="M137" s="167"/>
      <c r="N137" s="168"/>
      <c r="O137" s="168"/>
      <c r="P137" s="169">
        <f>SUM(P138:P143)</f>
        <v>0</v>
      </c>
      <c r="Q137" s="168"/>
      <c r="R137" s="169">
        <f>SUM(R138:R143)</f>
        <v>0</v>
      </c>
      <c r="S137" s="168"/>
      <c r="T137" s="170">
        <f>SUM(T138:T143)</f>
        <v>0</v>
      </c>
      <c r="AR137" s="163" t="s">
        <v>80</v>
      </c>
      <c r="AT137" s="171" t="s">
        <v>71</v>
      </c>
      <c r="AU137" s="171" t="s">
        <v>80</v>
      </c>
      <c r="AY137" s="163" t="s">
        <v>154</v>
      </c>
      <c r="BK137" s="172">
        <f>SUM(BK138:BK143)</f>
        <v>0</v>
      </c>
    </row>
    <row r="138" s="1" customFormat="1" ht="16.5" customHeight="1">
      <c r="B138" s="175"/>
      <c r="C138" s="176" t="s">
        <v>231</v>
      </c>
      <c r="D138" s="176" t="s">
        <v>156</v>
      </c>
      <c r="E138" s="177" t="s">
        <v>440</v>
      </c>
      <c r="F138" s="178" t="s">
        <v>441</v>
      </c>
      <c r="G138" s="179" t="s">
        <v>253</v>
      </c>
      <c r="H138" s="180">
        <v>183.06999999999999</v>
      </c>
      <c r="I138" s="181"/>
      <c r="J138" s="182">
        <f>ROUND(I138*H138,2)</f>
        <v>0</v>
      </c>
      <c r="K138" s="178" t="s">
        <v>160</v>
      </c>
      <c r="L138" s="37"/>
      <c r="M138" s="183" t="s">
        <v>3</v>
      </c>
      <c r="N138" s="184" t="s">
        <v>43</v>
      </c>
      <c r="O138" s="67"/>
      <c r="P138" s="185">
        <f>O138*H138</f>
        <v>0</v>
      </c>
      <c r="Q138" s="185">
        <v>0</v>
      </c>
      <c r="R138" s="185">
        <f>Q138*H138</f>
        <v>0</v>
      </c>
      <c r="S138" s="185">
        <v>0</v>
      </c>
      <c r="T138" s="186">
        <f>S138*H138</f>
        <v>0</v>
      </c>
      <c r="AR138" s="19" t="s">
        <v>161</v>
      </c>
      <c r="AT138" s="19" t="s">
        <v>156</v>
      </c>
      <c r="AU138" s="19" t="s">
        <v>82</v>
      </c>
      <c r="AY138" s="19" t="s">
        <v>154</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161</v>
      </c>
      <c r="BM138" s="19" t="s">
        <v>442</v>
      </c>
    </row>
    <row r="139" s="1" customFormat="1">
      <c r="B139" s="37"/>
      <c r="D139" s="188" t="s">
        <v>163</v>
      </c>
      <c r="F139" s="189" t="s">
        <v>443</v>
      </c>
      <c r="I139" s="121"/>
      <c r="L139" s="37"/>
      <c r="M139" s="190"/>
      <c r="N139" s="67"/>
      <c r="O139" s="67"/>
      <c r="P139" s="67"/>
      <c r="Q139" s="67"/>
      <c r="R139" s="67"/>
      <c r="S139" s="67"/>
      <c r="T139" s="68"/>
      <c r="AT139" s="19" t="s">
        <v>163</v>
      </c>
      <c r="AU139" s="19" t="s">
        <v>82</v>
      </c>
    </row>
    <row r="140" s="12" customFormat="1">
      <c r="B140" s="191"/>
      <c r="D140" s="188" t="s">
        <v>165</v>
      </c>
      <c r="E140" s="198" t="s">
        <v>3</v>
      </c>
      <c r="F140" s="192" t="s">
        <v>444</v>
      </c>
      <c r="H140" s="193">
        <v>57.670000000000002</v>
      </c>
      <c r="I140" s="194"/>
      <c r="L140" s="191"/>
      <c r="M140" s="195"/>
      <c r="N140" s="196"/>
      <c r="O140" s="196"/>
      <c r="P140" s="196"/>
      <c r="Q140" s="196"/>
      <c r="R140" s="196"/>
      <c r="S140" s="196"/>
      <c r="T140" s="197"/>
      <c r="AT140" s="198" t="s">
        <v>165</v>
      </c>
      <c r="AU140" s="198" t="s">
        <v>82</v>
      </c>
      <c r="AV140" s="12" t="s">
        <v>82</v>
      </c>
      <c r="AW140" s="12" t="s">
        <v>33</v>
      </c>
      <c r="AX140" s="12" t="s">
        <v>72</v>
      </c>
      <c r="AY140" s="198" t="s">
        <v>154</v>
      </c>
    </row>
    <row r="141" s="12" customFormat="1">
      <c r="B141" s="191"/>
      <c r="D141" s="188" t="s">
        <v>165</v>
      </c>
      <c r="E141" s="198" t="s">
        <v>3</v>
      </c>
      <c r="F141" s="192" t="s">
        <v>445</v>
      </c>
      <c r="H141" s="193">
        <v>100.19</v>
      </c>
      <c r="I141" s="194"/>
      <c r="L141" s="191"/>
      <c r="M141" s="195"/>
      <c r="N141" s="196"/>
      <c r="O141" s="196"/>
      <c r="P141" s="196"/>
      <c r="Q141" s="196"/>
      <c r="R141" s="196"/>
      <c r="S141" s="196"/>
      <c r="T141" s="197"/>
      <c r="AT141" s="198" t="s">
        <v>165</v>
      </c>
      <c r="AU141" s="198" t="s">
        <v>82</v>
      </c>
      <c r="AV141" s="12" t="s">
        <v>82</v>
      </c>
      <c r="AW141" s="12" t="s">
        <v>33</v>
      </c>
      <c r="AX141" s="12" t="s">
        <v>72</v>
      </c>
      <c r="AY141" s="198" t="s">
        <v>154</v>
      </c>
    </row>
    <row r="142" s="12" customFormat="1">
      <c r="B142" s="191"/>
      <c r="D142" s="188" t="s">
        <v>165</v>
      </c>
      <c r="E142" s="198" t="s">
        <v>3</v>
      </c>
      <c r="F142" s="192" t="s">
        <v>387</v>
      </c>
      <c r="H142" s="193">
        <v>25.210000000000001</v>
      </c>
      <c r="I142" s="194"/>
      <c r="L142" s="191"/>
      <c r="M142" s="195"/>
      <c r="N142" s="196"/>
      <c r="O142" s="196"/>
      <c r="P142" s="196"/>
      <c r="Q142" s="196"/>
      <c r="R142" s="196"/>
      <c r="S142" s="196"/>
      <c r="T142" s="197"/>
      <c r="AT142" s="198" t="s">
        <v>165</v>
      </c>
      <c r="AU142" s="198" t="s">
        <v>82</v>
      </c>
      <c r="AV142" s="12" t="s">
        <v>82</v>
      </c>
      <c r="AW142" s="12" t="s">
        <v>33</v>
      </c>
      <c r="AX142" s="12" t="s">
        <v>72</v>
      </c>
      <c r="AY142" s="198" t="s">
        <v>154</v>
      </c>
    </row>
    <row r="143" s="13" customFormat="1">
      <c r="B143" s="199"/>
      <c r="D143" s="188" t="s">
        <v>165</v>
      </c>
      <c r="E143" s="200" t="s">
        <v>3</v>
      </c>
      <c r="F143" s="201" t="s">
        <v>179</v>
      </c>
      <c r="H143" s="202">
        <v>183.06999999999999</v>
      </c>
      <c r="I143" s="203"/>
      <c r="L143" s="199"/>
      <c r="M143" s="204"/>
      <c r="N143" s="205"/>
      <c r="O143" s="205"/>
      <c r="P143" s="205"/>
      <c r="Q143" s="205"/>
      <c r="R143" s="205"/>
      <c r="S143" s="205"/>
      <c r="T143" s="206"/>
      <c r="AT143" s="200" t="s">
        <v>165</v>
      </c>
      <c r="AU143" s="200" t="s">
        <v>82</v>
      </c>
      <c r="AV143" s="13" t="s">
        <v>161</v>
      </c>
      <c r="AW143" s="13" t="s">
        <v>33</v>
      </c>
      <c r="AX143" s="13" t="s">
        <v>80</v>
      </c>
      <c r="AY143" s="200" t="s">
        <v>154</v>
      </c>
    </row>
    <row r="144" s="11" customFormat="1" ht="22.8" customHeight="1">
      <c r="B144" s="162"/>
      <c r="D144" s="163" t="s">
        <v>71</v>
      </c>
      <c r="E144" s="173" t="s">
        <v>161</v>
      </c>
      <c r="F144" s="173" t="s">
        <v>446</v>
      </c>
      <c r="I144" s="165"/>
      <c r="J144" s="174">
        <f>BK144</f>
        <v>0</v>
      </c>
      <c r="L144" s="162"/>
      <c r="M144" s="167"/>
      <c r="N144" s="168"/>
      <c r="O144" s="168"/>
      <c r="P144" s="169">
        <f>SUM(P145:P156)</f>
        <v>0</v>
      </c>
      <c r="Q144" s="168"/>
      <c r="R144" s="169">
        <f>SUM(R145:R156)</f>
        <v>0.64959999999999996</v>
      </c>
      <c r="S144" s="168"/>
      <c r="T144" s="170">
        <f>SUM(T145:T156)</f>
        <v>0</v>
      </c>
      <c r="AR144" s="163" t="s">
        <v>80</v>
      </c>
      <c r="AT144" s="171" t="s">
        <v>71</v>
      </c>
      <c r="AU144" s="171" t="s">
        <v>80</v>
      </c>
      <c r="AY144" s="163" t="s">
        <v>154</v>
      </c>
      <c r="BK144" s="172">
        <f>SUM(BK145:BK156)</f>
        <v>0</v>
      </c>
    </row>
    <row r="145" s="1" customFormat="1" ht="16.5" customHeight="1">
      <c r="B145" s="175"/>
      <c r="C145" s="176" t="s">
        <v>238</v>
      </c>
      <c r="D145" s="176" t="s">
        <v>156</v>
      </c>
      <c r="E145" s="177" t="s">
        <v>447</v>
      </c>
      <c r="F145" s="178" t="s">
        <v>448</v>
      </c>
      <c r="G145" s="179" t="s">
        <v>123</v>
      </c>
      <c r="H145" s="180">
        <v>7.2560000000000002</v>
      </c>
      <c r="I145" s="181"/>
      <c r="J145" s="182">
        <f>ROUND(I145*H145,2)</f>
        <v>0</v>
      </c>
      <c r="K145" s="178" t="s">
        <v>3</v>
      </c>
      <c r="L145" s="37"/>
      <c r="M145" s="183" t="s">
        <v>3</v>
      </c>
      <c r="N145" s="184" t="s">
        <v>43</v>
      </c>
      <c r="O145" s="67"/>
      <c r="P145" s="185">
        <f>O145*H145</f>
        <v>0</v>
      </c>
      <c r="Q145" s="185">
        <v>0</v>
      </c>
      <c r="R145" s="185">
        <f>Q145*H145</f>
        <v>0</v>
      </c>
      <c r="S145" s="185">
        <v>0</v>
      </c>
      <c r="T145" s="186">
        <f>S145*H145</f>
        <v>0</v>
      </c>
      <c r="AR145" s="19" t="s">
        <v>161</v>
      </c>
      <c r="AT145" s="19" t="s">
        <v>156</v>
      </c>
      <c r="AU145" s="19" t="s">
        <v>82</v>
      </c>
      <c r="AY145" s="19" t="s">
        <v>154</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161</v>
      </c>
      <c r="BM145" s="19" t="s">
        <v>449</v>
      </c>
    </row>
    <row r="146" s="1" customFormat="1">
      <c r="B146" s="37"/>
      <c r="D146" s="188" t="s">
        <v>163</v>
      </c>
      <c r="F146" s="189" t="s">
        <v>450</v>
      </c>
      <c r="I146" s="121"/>
      <c r="L146" s="37"/>
      <c r="M146" s="190"/>
      <c r="N146" s="67"/>
      <c r="O146" s="67"/>
      <c r="P146" s="67"/>
      <c r="Q146" s="67"/>
      <c r="R146" s="67"/>
      <c r="S146" s="67"/>
      <c r="T146" s="68"/>
      <c r="AT146" s="19" t="s">
        <v>163</v>
      </c>
      <c r="AU146" s="19" t="s">
        <v>82</v>
      </c>
    </row>
    <row r="147" s="12" customFormat="1">
      <c r="B147" s="191"/>
      <c r="D147" s="188" t="s">
        <v>165</v>
      </c>
      <c r="E147" s="198" t="s">
        <v>3</v>
      </c>
      <c r="F147" s="192" t="s">
        <v>451</v>
      </c>
      <c r="H147" s="193">
        <v>4.6139999999999999</v>
      </c>
      <c r="I147" s="194"/>
      <c r="L147" s="191"/>
      <c r="M147" s="195"/>
      <c r="N147" s="196"/>
      <c r="O147" s="196"/>
      <c r="P147" s="196"/>
      <c r="Q147" s="196"/>
      <c r="R147" s="196"/>
      <c r="S147" s="196"/>
      <c r="T147" s="197"/>
      <c r="AT147" s="198" t="s">
        <v>165</v>
      </c>
      <c r="AU147" s="198" t="s">
        <v>82</v>
      </c>
      <c r="AV147" s="12" t="s">
        <v>82</v>
      </c>
      <c r="AW147" s="12" t="s">
        <v>33</v>
      </c>
      <c r="AX147" s="12" t="s">
        <v>72</v>
      </c>
      <c r="AY147" s="198" t="s">
        <v>154</v>
      </c>
    </row>
    <row r="148" s="12" customFormat="1">
      <c r="B148" s="191"/>
      <c r="D148" s="188" t="s">
        <v>165</v>
      </c>
      <c r="E148" s="198" t="s">
        <v>3</v>
      </c>
      <c r="F148" s="192" t="s">
        <v>452</v>
      </c>
      <c r="H148" s="193">
        <v>2.0169999999999999</v>
      </c>
      <c r="I148" s="194"/>
      <c r="L148" s="191"/>
      <c r="M148" s="195"/>
      <c r="N148" s="196"/>
      <c r="O148" s="196"/>
      <c r="P148" s="196"/>
      <c r="Q148" s="196"/>
      <c r="R148" s="196"/>
      <c r="S148" s="196"/>
      <c r="T148" s="197"/>
      <c r="AT148" s="198" t="s">
        <v>165</v>
      </c>
      <c r="AU148" s="198" t="s">
        <v>82</v>
      </c>
      <c r="AV148" s="12" t="s">
        <v>82</v>
      </c>
      <c r="AW148" s="12" t="s">
        <v>33</v>
      </c>
      <c r="AX148" s="12" t="s">
        <v>72</v>
      </c>
      <c r="AY148" s="198" t="s">
        <v>154</v>
      </c>
    </row>
    <row r="149" s="12" customFormat="1">
      <c r="B149" s="191"/>
      <c r="D149" s="188" t="s">
        <v>165</v>
      </c>
      <c r="E149" s="198" t="s">
        <v>3</v>
      </c>
      <c r="F149" s="192" t="s">
        <v>453</v>
      </c>
      <c r="H149" s="193">
        <v>0.625</v>
      </c>
      <c r="I149" s="194"/>
      <c r="L149" s="191"/>
      <c r="M149" s="195"/>
      <c r="N149" s="196"/>
      <c r="O149" s="196"/>
      <c r="P149" s="196"/>
      <c r="Q149" s="196"/>
      <c r="R149" s="196"/>
      <c r="S149" s="196"/>
      <c r="T149" s="197"/>
      <c r="AT149" s="198" t="s">
        <v>165</v>
      </c>
      <c r="AU149" s="198" t="s">
        <v>82</v>
      </c>
      <c r="AV149" s="12" t="s">
        <v>82</v>
      </c>
      <c r="AW149" s="12" t="s">
        <v>33</v>
      </c>
      <c r="AX149" s="12" t="s">
        <v>72</v>
      </c>
      <c r="AY149" s="198" t="s">
        <v>154</v>
      </c>
    </row>
    <row r="150" s="13" customFormat="1">
      <c r="B150" s="199"/>
      <c r="D150" s="188" t="s">
        <v>165</v>
      </c>
      <c r="E150" s="200" t="s">
        <v>360</v>
      </c>
      <c r="F150" s="201" t="s">
        <v>179</v>
      </c>
      <c r="H150" s="202">
        <v>7.2560000000000002</v>
      </c>
      <c r="I150" s="203"/>
      <c r="L150" s="199"/>
      <c r="M150" s="204"/>
      <c r="N150" s="205"/>
      <c r="O150" s="205"/>
      <c r="P150" s="205"/>
      <c r="Q150" s="205"/>
      <c r="R150" s="205"/>
      <c r="S150" s="205"/>
      <c r="T150" s="206"/>
      <c r="AT150" s="200" t="s">
        <v>165</v>
      </c>
      <c r="AU150" s="200" t="s">
        <v>82</v>
      </c>
      <c r="AV150" s="13" t="s">
        <v>161</v>
      </c>
      <c r="AW150" s="13" t="s">
        <v>33</v>
      </c>
      <c r="AX150" s="13" t="s">
        <v>80</v>
      </c>
      <c r="AY150" s="200" t="s">
        <v>154</v>
      </c>
    </row>
    <row r="151" s="1" customFormat="1" ht="16.5" customHeight="1">
      <c r="B151" s="175"/>
      <c r="C151" s="176" t="s">
        <v>9</v>
      </c>
      <c r="D151" s="176" t="s">
        <v>156</v>
      </c>
      <c r="E151" s="177" t="s">
        <v>454</v>
      </c>
      <c r="F151" s="178" t="s">
        <v>455</v>
      </c>
      <c r="G151" s="179" t="s">
        <v>241</v>
      </c>
      <c r="H151" s="180">
        <v>11</v>
      </c>
      <c r="I151" s="181"/>
      <c r="J151" s="182">
        <f>ROUND(I151*H151,2)</f>
        <v>0</v>
      </c>
      <c r="K151" s="178" t="s">
        <v>3</v>
      </c>
      <c r="L151" s="37"/>
      <c r="M151" s="183" t="s">
        <v>3</v>
      </c>
      <c r="N151" s="184" t="s">
        <v>43</v>
      </c>
      <c r="O151" s="67"/>
      <c r="P151" s="185">
        <f>O151*H151</f>
        <v>0</v>
      </c>
      <c r="Q151" s="185">
        <v>0.0066</v>
      </c>
      <c r="R151" s="185">
        <f>Q151*H151</f>
        <v>0.072599999999999998</v>
      </c>
      <c r="S151" s="185">
        <v>0</v>
      </c>
      <c r="T151" s="186">
        <f>S151*H151</f>
        <v>0</v>
      </c>
      <c r="AR151" s="19" t="s">
        <v>161</v>
      </c>
      <c r="AT151" s="19" t="s">
        <v>156</v>
      </c>
      <c r="AU151" s="19" t="s">
        <v>82</v>
      </c>
      <c r="AY151" s="19" t="s">
        <v>154</v>
      </c>
      <c r="BE151" s="187">
        <f>IF(N151="základní",J151,0)</f>
        <v>0</v>
      </c>
      <c r="BF151" s="187">
        <f>IF(N151="snížená",J151,0)</f>
        <v>0</v>
      </c>
      <c r="BG151" s="187">
        <f>IF(N151="zákl. přenesená",J151,0)</f>
        <v>0</v>
      </c>
      <c r="BH151" s="187">
        <f>IF(N151="sníž. přenesená",J151,0)</f>
        <v>0</v>
      </c>
      <c r="BI151" s="187">
        <f>IF(N151="nulová",J151,0)</f>
        <v>0</v>
      </c>
      <c r="BJ151" s="19" t="s">
        <v>80</v>
      </c>
      <c r="BK151" s="187">
        <f>ROUND(I151*H151,2)</f>
        <v>0</v>
      </c>
      <c r="BL151" s="19" t="s">
        <v>161</v>
      </c>
      <c r="BM151" s="19" t="s">
        <v>456</v>
      </c>
    </row>
    <row r="152" s="1" customFormat="1">
      <c r="B152" s="37"/>
      <c r="D152" s="188" t="s">
        <v>163</v>
      </c>
      <c r="F152" s="189" t="s">
        <v>457</v>
      </c>
      <c r="I152" s="121"/>
      <c r="L152" s="37"/>
      <c r="M152" s="190"/>
      <c r="N152" s="67"/>
      <c r="O152" s="67"/>
      <c r="P152" s="67"/>
      <c r="Q152" s="67"/>
      <c r="R152" s="67"/>
      <c r="S152" s="67"/>
      <c r="T152" s="68"/>
      <c r="AT152" s="19" t="s">
        <v>163</v>
      </c>
      <c r="AU152" s="19" t="s">
        <v>82</v>
      </c>
    </row>
    <row r="153" s="1" customFormat="1" ht="16.5" customHeight="1">
      <c r="B153" s="175"/>
      <c r="C153" s="207" t="s">
        <v>250</v>
      </c>
      <c r="D153" s="207" t="s">
        <v>232</v>
      </c>
      <c r="E153" s="208" t="s">
        <v>458</v>
      </c>
      <c r="F153" s="209" t="s">
        <v>459</v>
      </c>
      <c r="G153" s="210" t="s">
        <v>241</v>
      </c>
      <c r="H153" s="211">
        <v>4</v>
      </c>
      <c r="I153" s="212"/>
      <c r="J153" s="213">
        <f>ROUND(I153*H153,2)</f>
        <v>0</v>
      </c>
      <c r="K153" s="209" t="s">
        <v>160</v>
      </c>
      <c r="L153" s="214"/>
      <c r="M153" s="215" t="s">
        <v>3</v>
      </c>
      <c r="N153" s="216" t="s">
        <v>43</v>
      </c>
      <c r="O153" s="67"/>
      <c r="P153" s="185">
        <f>O153*H153</f>
        <v>0</v>
      </c>
      <c r="Q153" s="185">
        <v>0.064000000000000001</v>
      </c>
      <c r="R153" s="185">
        <f>Q153*H153</f>
        <v>0.25600000000000001</v>
      </c>
      <c r="S153" s="185">
        <v>0</v>
      </c>
      <c r="T153" s="186">
        <f>S153*H153</f>
        <v>0</v>
      </c>
      <c r="AR153" s="19" t="s">
        <v>203</v>
      </c>
      <c r="AT153" s="19" t="s">
        <v>232</v>
      </c>
      <c r="AU153" s="19" t="s">
        <v>82</v>
      </c>
      <c r="AY153" s="19" t="s">
        <v>154</v>
      </c>
      <c r="BE153" s="187">
        <f>IF(N153="základní",J153,0)</f>
        <v>0</v>
      </c>
      <c r="BF153" s="187">
        <f>IF(N153="snížená",J153,0)</f>
        <v>0</v>
      </c>
      <c r="BG153" s="187">
        <f>IF(N153="zákl. přenesená",J153,0)</f>
        <v>0</v>
      </c>
      <c r="BH153" s="187">
        <f>IF(N153="sníž. přenesená",J153,0)</f>
        <v>0</v>
      </c>
      <c r="BI153" s="187">
        <f>IF(N153="nulová",J153,0)</f>
        <v>0</v>
      </c>
      <c r="BJ153" s="19" t="s">
        <v>80</v>
      </c>
      <c r="BK153" s="187">
        <f>ROUND(I153*H153,2)</f>
        <v>0</v>
      </c>
      <c r="BL153" s="19" t="s">
        <v>161</v>
      </c>
      <c r="BM153" s="19" t="s">
        <v>460</v>
      </c>
    </row>
    <row r="154" s="12" customFormat="1">
      <c r="B154" s="191"/>
      <c r="D154" s="188" t="s">
        <v>165</v>
      </c>
      <c r="E154" s="198" t="s">
        <v>3</v>
      </c>
      <c r="F154" s="192" t="s">
        <v>461</v>
      </c>
      <c r="H154" s="193">
        <v>4</v>
      </c>
      <c r="I154" s="194"/>
      <c r="L154" s="191"/>
      <c r="M154" s="195"/>
      <c r="N154" s="196"/>
      <c r="O154" s="196"/>
      <c r="P154" s="196"/>
      <c r="Q154" s="196"/>
      <c r="R154" s="196"/>
      <c r="S154" s="196"/>
      <c r="T154" s="197"/>
      <c r="AT154" s="198" t="s">
        <v>165</v>
      </c>
      <c r="AU154" s="198" t="s">
        <v>82</v>
      </c>
      <c r="AV154" s="12" t="s">
        <v>82</v>
      </c>
      <c r="AW154" s="12" t="s">
        <v>33</v>
      </c>
      <c r="AX154" s="12" t="s">
        <v>80</v>
      </c>
      <c r="AY154" s="198" t="s">
        <v>154</v>
      </c>
    </row>
    <row r="155" s="1" customFormat="1" ht="16.5" customHeight="1">
      <c r="B155" s="175"/>
      <c r="C155" s="207" t="s">
        <v>256</v>
      </c>
      <c r="D155" s="207" t="s">
        <v>232</v>
      </c>
      <c r="E155" s="208" t="s">
        <v>462</v>
      </c>
      <c r="F155" s="209" t="s">
        <v>463</v>
      </c>
      <c r="G155" s="210" t="s">
        <v>241</v>
      </c>
      <c r="H155" s="211">
        <v>3</v>
      </c>
      <c r="I155" s="212"/>
      <c r="J155" s="213">
        <f>ROUND(I155*H155,2)</f>
        <v>0</v>
      </c>
      <c r="K155" s="209" t="s">
        <v>160</v>
      </c>
      <c r="L155" s="214"/>
      <c r="M155" s="215" t="s">
        <v>3</v>
      </c>
      <c r="N155" s="216" t="s">
        <v>43</v>
      </c>
      <c r="O155" s="67"/>
      <c r="P155" s="185">
        <f>O155*H155</f>
        <v>0</v>
      </c>
      <c r="Q155" s="185">
        <v>0.039</v>
      </c>
      <c r="R155" s="185">
        <f>Q155*H155</f>
        <v>0.11699999999999999</v>
      </c>
      <c r="S155" s="185">
        <v>0</v>
      </c>
      <c r="T155" s="186">
        <f>S155*H155</f>
        <v>0</v>
      </c>
      <c r="AR155" s="19" t="s">
        <v>203</v>
      </c>
      <c r="AT155" s="19" t="s">
        <v>232</v>
      </c>
      <c r="AU155" s="19" t="s">
        <v>82</v>
      </c>
      <c r="AY155" s="19" t="s">
        <v>154</v>
      </c>
      <c r="BE155" s="187">
        <f>IF(N155="základní",J155,0)</f>
        <v>0</v>
      </c>
      <c r="BF155" s="187">
        <f>IF(N155="snížená",J155,0)</f>
        <v>0</v>
      </c>
      <c r="BG155" s="187">
        <f>IF(N155="zákl. přenesená",J155,0)</f>
        <v>0</v>
      </c>
      <c r="BH155" s="187">
        <f>IF(N155="sníž. přenesená",J155,0)</f>
        <v>0</v>
      </c>
      <c r="BI155" s="187">
        <f>IF(N155="nulová",J155,0)</f>
        <v>0</v>
      </c>
      <c r="BJ155" s="19" t="s">
        <v>80</v>
      </c>
      <c r="BK155" s="187">
        <f>ROUND(I155*H155,2)</f>
        <v>0</v>
      </c>
      <c r="BL155" s="19" t="s">
        <v>161</v>
      </c>
      <c r="BM155" s="19" t="s">
        <v>464</v>
      </c>
    </row>
    <row r="156" s="1" customFormat="1" ht="16.5" customHeight="1">
      <c r="B156" s="175"/>
      <c r="C156" s="207" t="s">
        <v>262</v>
      </c>
      <c r="D156" s="207" t="s">
        <v>232</v>
      </c>
      <c r="E156" s="208" t="s">
        <v>465</v>
      </c>
      <c r="F156" s="209" t="s">
        <v>466</v>
      </c>
      <c r="G156" s="210" t="s">
        <v>241</v>
      </c>
      <c r="H156" s="211">
        <v>4</v>
      </c>
      <c r="I156" s="212"/>
      <c r="J156" s="213">
        <f>ROUND(I156*H156,2)</f>
        <v>0</v>
      </c>
      <c r="K156" s="209" t="s">
        <v>3</v>
      </c>
      <c r="L156" s="214"/>
      <c r="M156" s="215" t="s">
        <v>3</v>
      </c>
      <c r="N156" s="216" t="s">
        <v>43</v>
      </c>
      <c r="O156" s="67"/>
      <c r="P156" s="185">
        <f>O156*H156</f>
        <v>0</v>
      </c>
      <c r="Q156" s="185">
        <v>0.050999999999999997</v>
      </c>
      <c r="R156" s="185">
        <f>Q156*H156</f>
        <v>0.20399999999999999</v>
      </c>
      <c r="S156" s="185">
        <v>0</v>
      </c>
      <c r="T156" s="186">
        <f>S156*H156</f>
        <v>0</v>
      </c>
      <c r="AR156" s="19" t="s">
        <v>203</v>
      </c>
      <c r="AT156" s="19" t="s">
        <v>232</v>
      </c>
      <c r="AU156" s="19" t="s">
        <v>82</v>
      </c>
      <c r="AY156" s="19" t="s">
        <v>154</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161</v>
      </c>
      <c r="BM156" s="19" t="s">
        <v>467</v>
      </c>
    </row>
    <row r="157" s="11" customFormat="1" ht="22.8" customHeight="1">
      <c r="B157" s="162"/>
      <c r="D157" s="163" t="s">
        <v>71</v>
      </c>
      <c r="E157" s="173" t="s">
        <v>203</v>
      </c>
      <c r="F157" s="173" t="s">
        <v>339</v>
      </c>
      <c r="I157" s="165"/>
      <c r="J157" s="174">
        <f>BK157</f>
        <v>0</v>
      </c>
      <c r="L157" s="162"/>
      <c r="M157" s="167"/>
      <c r="N157" s="168"/>
      <c r="O157" s="168"/>
      <c r="P157" s="169">
        <f>SUM(P158:P351)</f>
        <v>0</v>
      </c>
      <c r="Q157" s="168"/>
      <c r="R157" s="169">
        <f>SUM(R158:R351)</f>
        <v>121.96436689999997</v>
      </c>
      <c r="S157" s="168"/>
      <c r="T157" s="170">
        <f>SUM(T158:T351)</f>
        <v>0</v>
      </c>
      <c r="AR157" s="163" t="s">
        <v>80</v>
      </c>
      <c r="AT157" s="171" t="s">
        <v>71</v>
      </c>
      <c r="AU157" s="171" t="s">
        <v>80</v>
      </c>
      <c r="AY157" s="163" t="s">
        <v>154</v>
      </c>
      <c r="BK157" s="172">
        <f>SUM(BK158:BK351)</f>
        <v>0</v>
      </c>
    </row>
    <row r="158" s="1" customFormat="1" ht="22.5" customHeight="1">
      <c r="B158" s="175"/>
      <c r="C158" s="176" t="s">
        <v>269</v>
      </c>
      <c r="D158" s="176" t="s">
        <v>156</v>
      </c>
      <c r="E158" s="177" t="s">
        <v>468</v>
      </c>
      <c r="F158" s="178" t="s">
        <v>469</v>
      </c>
      <c r="G158" s="179" t="s">
        <v>253</v>
      </c>
      <c r="H158" s="180">
        <v>31.190000000000001</v>
      </c>
      <c r="I158" s="181"/>
      <c r="J158" s="182">
        <f>ROUND(I158*H158,2)</f>
        <v>0</v>
      </c>
      <c r="K158" s="178" t="s">
        <v>160</v>
      </c>
      <c r="L158" s="37"/>
      <c r="M158" s="183" t="s">
        <v>3</v>
      </c>
      <c r="N158" s="184" t="s">
        <v>43</v>
      </c>
      <c r="O158" s="67"/>
      <c r="P158" s="185">
        <f>O158*H158</f>
        <v>0</v>
      </c>
      <c r="Q158" s="185">
        <v>1.0000000000000001E-05</v>
      </c>
      <c r="R158" s="185">
        <f>Q158*H158</f>
        <v>0.00031190000000000005</v>
      </c>
      <c r="S158" s="185">
        <v>0</v>
      </c>
      <c r="T158" s="186">
        <f>S158*H158</f>
        <v>0</v>
      </c>
      <c r="AR158" s="19" t="s">
        <v>161</v>
      </c>
      <c r="AT158" s="19" t="s">
        <v>156</v>
      </c>
      <c r="AU158" s="19" t="s">
        <v>82</v>
      </c>
      <c r="AY158" s="19" t="s">
        <v>154</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161</v>
      </c>
      <c r="BM158" s="19" t="s">
        <v>470</v>
      </c>
    </row>
    <row r="159" s="1" customFormat="1">
      <c r="B159" s="37"/>
      <c r="D159" s="188" t="s">
        <v>163</v>
      </c>
      <c r="F159" s="189" t="s">
        <v>471</v>
      </c>
      <c r="I159" s="121"/>
      <c r="L159" s="37"/>
      <c r="M159" s="190"/>
      <c r="N159" s="67"/>
      <c r="O159" s="67"/>
      <c r="P159" s="67"/>
      <c r="Q159" s="67"/>
      <c r="R159" s="67"/>
      <c r="S159" s="67"/>
      <c r="T159" s="68"/>
      <c r="AT159" s="19" t="s">
        <v>163</v>
      </c>
      <c r="AU159" s="19" t="s">
        <v>82</v>
      </c>
    </row>
    <row r="160" s="12" customFormat="1">
      <c r="B160" s="191"/>
      <c r="D160" s="188" t="s">
        <v>165</v>
      </c>
      <c r="E160" s="198" t="s">
        <v>3</v>
      </c>
      <c r="F160" s="192" t="s">
        <v>472</v>
      </c>
      <c r="H160" s="193">
        <v>31.190000000000001</v>
      </c>
      <c r="I160" s="194"/>
      <c r="L160" s="191"/>
      <c r="M160" s="195"/>
      <c r="N160" s="196"/>
      <c r="O160" s="196"/>
      <c r="P160" s="196"/>
      <c r="Q160" s="196"/>
      <c r="R160" s="196"/>
      <c r="S160" s="196"/>
      <c r="T160" s="197"/>
      <c r="AT160" s="198" t="s">
        <v>165</v>
      </c>
      <c r="AU160" s="198" t="s">
        <v>82</v>
      </c>
      <c r="AV160" s="12" t="s">
        <v>82</v>
      </c>
      <c r="AW160" s="12" t="s">
        <v>33</v>
      </c>
      <c r="AX160" s="12" t="s">
        <v>80</v>
      </c>
      <c r="AY160" s="198" t="s">
        <v>154</v>
      </c>
    </row>
    <row r="161" s="1" customFormat="1" ht="16.5" customHeight="1">
      <c r="B161" s="175"/>
      <c r="C161" s="207" t="s">
        <v>273</v>
      </c>
      <c r="D161" s="207" t="s">
        <v>232</v>
      </c>
      <c r="E161" s="208" t="s">
        <v>473</v>
      </c>
      <c r="F161" s="209" t="s">
        <v>474</v>
      </c>
      <c r="G161" s="210" t="s">
        <v>253</v>
      </c>
      <c r="H161" s="211">
        <v>31.658000000000001</v>
      </c>
      <c r="I161" s="212"/>
      <c r="J161" s="213">
        <f>ROUND(I161*H161,2)</f>
        <v>0</v>
      </c>
      <c r="K161" s="209" t="s">
        <v>160</v>
      </c>
      <c r="L161" s="214"/>
      <c r="M161" s="215" t="s">
        <v>3</v>
      </c>
      <c r="N161" s="216" t="s">
        <v>43</v>
      </c>
      <c r="O161" s="67"/>
      <c r="P161" s="185">
        <f>O161*H161</f>
        <v>0</v>
      </c>
      <c r="Q161" s="185">
        <v>0.37159999999999999</v>
      </c>
      <c r="R161" s="185">
        <f>Q161*H161</f>
        <v>11.7641128</v>
      </c>
      <c r="S161" s="185">
        <v>0</v>
      </c>
      <c r="T161" s="186">
        <f>S161*H161</f>
        <v>0</v>
      </c>
      <c r="AR161" s="19" t="s">
        <v>203</v>
      </c>
      <c r="AT161" s="19" t="s">
        <v>232</v>
      </c>
      <c r="AU161" s="19" t="s">
        <v>82</v>
      </c>
      <c r="AY161" s="19" t="s">
        <v>154</v>
      </c>
      <c r="BE161" s="187">
        <f>IF(N161="základní",J161,0)</f>
        <v>0</v>
      </c>
      <c r="BF161" s="187">
        <f>IF(N161="snížená",J161,0)</f>
        <v>0</v>
      </c>
      <c r="BG161" s="187">
        <f>IF(N161="zákl. přenesená",J161,0)</f>
        <v>0</v>
      </c>
      <c r="BH161" s="187">
        <f>IF(N161="sníž. přenesená",J161,0)</f>
        <v>0</v>
      </c>
      <c r="BI161" s="187">
        <f>IF(N161="nulová",J161,0)</f>
        <v>0</v>
      </c>
      <c r="BJ161" s="19" t="s">
        <v>80</v>
      </c>
      <c r="BK161" s="187">
        <f>ROUND(I161*H161,2)</f>
        <v>0</v>
      </c>
      <c r="BL161" s="19" t="s">
        <v>161</v>
      </c>
      <c r="BM161" s="19" t="s">
        <v>475</v>
      </c>
    </row>
    <row r="162" s="12" customFormat="1">
      <c r="B162" s="191"/>
      <c r="D162" s="188" t="s">
        <v>165</v>
      </c>
      <c r="F162" s="192" t="s">
        <v>476</v>
      </c>
      <c r="H162" s="193">
        <v>31.658000000000001</v>
      </c>
      <c r="I162" s="194"/>
      <c r="L162" s="191"/>
      <c r="M162" s="195"/>
      <c r="N162" s="196"/>
      <c r="O162" s="196"/>
      <c r="P162" s="196"/>
      <c r="Q162" s="196"/>
      <c r="R162" s="196"/>
      <c r="S162" s="196"/>
      <c r="T162" s="197"/>
      <c r="AT162" s="198" t="s">
        <v>165</v>
      </c>
      <c r="AU162" s="198" t="s">
        <v>82</v>
      </c>
      <c r="AV162" s="12" t="s">
        <v>82</v>
      </c>
      <c r="AW162" s="12" t="s">
        <v>4</v>
      </c>
      <c r="AX162" s="12" t="s">
        <v>80</v>
      </c>
      <c r="AY162" s="198" t="s">
        <v>154</v>
      </c>
    </row>
    <row r="163" s="1" customFormat="1" ht="16.5" customHeight="1">
      <c r="B163" s="175"/>
      <c r="C163" s="176" t="s">
        <v>8</v>
      </c>
      <c r="D163" s="176" t="s">
        <v>156</v>
      </c>
      <c r="E163" s="177" t="s">
        <v>477</v>
      </c>
      <c r="F163" s="178" t="s">
        <v>478</v>
      </c>
      <c r="G163" s="179" t="s">
        <v>253</v>
      </c>
      <c r="H163" s="180">
        <v>14.9</v>
      </c>
      <c r="I163" s="181"/>
      <c r="J163" s="182">
        <f>ROUND(I163*H163,2)</f>
        <v>0</v>
      </c>
      <c r="K163" s="178" t="s">
        <v>160</v>
      </c>
      <c r="L163" s="37"/>
      <c r="M163" s="183" t="s">
        <v>3</v>
      </c>
      <c r="N163" s="184" t="s">
        <v>43</v>
      </c>
      <c r="O163" s="67"/>
      <c r="P163" s="185">
        <f>O163*H163</f>
        <v>0</v>
      </c>
      <c r="Q163" s="185">
        <v>3.0000000000000001E-05</v>
      </c>
      <c r="R163" s="185">
        <f>Q163*H163</f>
        <v>0.00044700000000000002</v>
      </c>
      <c r="S163" s="185">
        <v>0</v>
      </c>
      <c r="T163" s="186">
        <f>S163*H163</f>
        <v>0</v>
      </c>
      <c r="AR163" s="19" t="s">
        <v>161</v>
      </c>
      <c r="AT163" s="19" t="s">
        <v>156</v>
      </c>
      <c r="AU163" s="19" t="s">
        <v>82</v>
      </c>
      <c r="AY163" s="19" t="s">
        <v>154</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161</v>
      </c>
      <c r="BM163" s="19" t="s">
        <v>479</v>
      </c>
    </row>
    <row r="164" s="1" customFormat="1">
      <c r="B164" s="37"/>
      <c r="D164" s="188" t="s">
        <v>163</v>
      </c>
      <c r="F164" s="189" t="s">
        <v>480</v>
      </c>
      <c r="I164" s="121"/>
      <c r="L164" s="37"/>
      <c r="M164" s="190"/>
      <c r="N164" s="67"/>
      <c r="O164" s="67"/>
      <c r="P164" s="67"/>
      <c r="Q164" s="67"/>
      <c r="R164" s="67"/>
      <c r="S164" s="67"/>
      <c r="T164" s="68"/>
      <c r="AT164" s="19" t="s">
        <v>163</v>
      </c>
      <c r="AU164" s="19" t="s">
        <v>82</v>
      </c>
    </row>
    <row r="165" s="12" customFormat="1">
      <c r="B165" s="191"/>
      <c r="D165" s="188" t="s">
        <v>165</v>
      </c>
      <c r="E165" s="198" t="s">
        <v>383</v>
      </c>
      <c r="F165" s="192" t="s">
        <v>481</v>
      </c>
      <c r="H165" s="193">
        <v>14.9</v>
      </c>
      <c r="I165" s="194"/>
      <c r="L165" s="191"/>
      <c r="M165" s="195"/>
      <c r="N165" s="196"/>
      <c r="O165" s="196"/>
      <c r="P165" s="196"/>
      <c r="Q165" s="196"/>
      <c r="R165" s="196"/>
      <c r="S165" s="196"/>
      <c r="T165" s="197"/>
      <c r="AT165" s="198" t="s">
        <v>165</v>
      </c>
      <c r="AU165" s="198" t="s">
        <v>82</v>
      </c>
      <c r="AV165" s="12" t="s">
        <v>82</v>
      </c>
      <c r="AW165" s="12" t="s">
        <v>33</v>
      </c>
      <c r="AX165" s="12" t="s">
        <v>80</v>
      </c>
      <c r="AY165" s="198" t="s">
        <v>154</v>
      </c>
    </row>
    <row r="166" s="1" customFormat="1" ht="16.5" customHeight="1">
      <c r="B166" s="175"/>
      <c r="C166" s="207" t="s">
        <v>288</v>
      </c>
      <c r="D166" s="207" t="s">
        <v>232</v>
      </c>
      <c r="E166" s="208" t="s">
        <v>482</v>
      </c>
      <c r="F166" s="209" t="s">
        <v>483</v>
      </c>
      <c r="G166" s="210" t="s">
        <v>253</v>
      </c>
      <c r="H166" s="211">
        <v>15.124000000000001</v>
      </c>
      <c r="I166" s="212"/>
      <c r="J166" s="213">
        <f>ROUND(I166*H166,2)</f>
        <v>0</v>
      </c>
      <c r="K166" s="209" t="s">
        <v>160</v>
      </c>
      <c r="L166" s="214"/>
      <c r="M166" s="215" t="s">
        <v>3</v>
      </c>
      <c r="N166" s="216" t="s">
        <v>43</v>
      </c>
      <c r="O166" s="67"/>
      <c r="P166" s="185">
        <f>O166*H166</f>
        <v>0</v>
      </c>
      <c r="Q166" s="185">
        <v>0.024</v>
      </c>
      <c r="R166" s="185">
        <f>Q166*H166</f>
        <v>0.36297600000000002</v>
      </c>
      <c r="S166" s="185">
        <v>0</v>
      </c>
      <c r="T166" s="186">
        <f>S166*H166</f>
        <v>0</v>
      </c>
      <c r="AR166" s="19" t="s">
        <v>203</v>
      </c>
      <c r="AT166" s="19" t="s">
        <v>232</v>
      </c>
      <c r="AU166" s="19" t="s">
        <v>82</v>
      </c>
      <c r="AY166" s="19" t="s">
        <v>154</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161</v>
      </c>
      <c r="BM166" s="19" t="s">
        <v>484</v>
      </c>
    </row>
    <row r="167" s="12" customFormat="1">
      <c r="B167" s="191"/>
      <c r="D167" s="188" t="s">
        <v>165</v>
      </c>
      <c r="F167" s="192" t="s">
        <v>485</v>
      </c>
      <c r="H167" s="193">
        <v>15.124000000000001</v>
      </c>
      <c r="I167" s="194"/>
      <c r="L167" s="191"/>
      <c r="M167" s="195"/>
      <c r="N167" s="196"/>
      <c r="O167" s="196"/>
      <c r="P167" s="196"/>
      <c r="Q167" s="196"/>
      <c r="R167" s="196"/>
      <c r="S167" s="196"/>
      <c r="T167" s="197"/>
      <c r="AT167" s="198" t="s">
        <v>165</v>
      </c>
      <c r="AU167" s="198" t="s">
        <v>82</v>
      </c>
      <c r="AV167" s="12" t="s">
        <v>82</v>
      </c>
      <c r="AW167" s="12" t="s">
        <v>4</v>
      </c>
      <c r="AX167" s="12" t="s">
        <v>80</v>
      </c>
      <c r="AY167" s="198" t="s">
        <v>154</v>
      </c>
    </row>
    <row r="168" s="1" customFormat="1" ht="16.5" customHeight="1">
      <c r="B168" s="175"/>
      <c r="C168" s="176" t="s">
        <v>294</v>
      </c>
      <c r="D168" s="176" t="s">
        <v>156</v>
      </c>
      <c r="E168" s="177" t="s">
        <v>486</v>
      </c>
      <c r="F168" s="178" t="s">
        <v>487</v>
      </c>
      <c r="G168" s="179" t="s">
        <v>253</v>
      </c>
      <c r="H168" s="180">
        <v>11.119999999999999</v>
      </c>
      <c r="I168" s="181"/>
      <c r="J168" s="182">
        <f>ROUND(I168*H168,2)</f>
        <v>0</v>
      </c>
      <c r="K168" s="178" t="s">
        <v>160</v>
      </c>
      <c r="L168" s="37"/>
      <c r="M168" s="183" t="s">
        <v>3</v>
      </c>
      <c r="N168" s="184" t="s">
        <v>43</v>
      </c>
      <c r="O168" s="67"/>
      <c r="P168" s="185">
        <f>O168*H168</f>
        <v>0</v>
      </c>
      <c r="Q168" s="185">
        <v>4.0000000000000003E-05</v>
      </c>
      <c r="R168" s="185">
        <f>Q168*H168</f>
        <v>0.00044480000000000002</v>
      </c>
      <c r="S168" s="185">
        <v>0</v>
      </c>
      <c r="T168" s="186">
        <f>S168*H168</f>
        <v>0</v>
      </c>
      <c r="AR168" s="19" t="s">
        <v>161</v>
      </c>
      <c r="AT168" s="19" t="s">
        <v>156</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488</v>
      </c>
    </row>
    <row r="169" s="1" customFormat="1">
      <c r="B169" s="37"/>
      <c r="D169" s="188" t="s">
        <v>163</v>
      </c>
      <c r="F169" s="189" t="s">
        <v>480</v>
      </c>
      <c r="I169" s="121"/>
      <c r="L169" s="37"/>
      <c r="M169" s="190"/>
      <c r="N169" s="67"/>
      <c r="O169" s="67"/>
      <c r="P169" s="67"/>
      <c r="Q169" s="67"/>
      <c r="R169" s="67"/>
      <c r="S169" s="67"/>
      <c r="T169" s="68"/>
      <c r="AT169" s="19" t="s">
        <v>163</v>
      </c>
      <c r="AU169" s="19" t="s">
        <v>82</v>
      </c>
    </row>
    <row r="170" s="12" customFormat="1">
      <c r="B170" s="191"/>
      <c r="D170" s="188" t="s">
        <v>165</v>
      </c>
      <c r="E170" s="198" t="s">
        <v>372</v>
      </c>
      <c r="F170" s="192" t="s">
        <v>489</v>
      </c>
      <c r="H170" s="193">
        <v>11.119999999999999</v>
      </c>
      <c r="I170" s="194"/>
      <c r="L170" s="191"/>
      <c r="M170" s="195"/>
      <c r="N170" s="196"/>
      <c r="O170" s="196"/>
      <c r="P170" s="196"/>
      <c r="Q170" s="196"/>
      <c r="R170" s="196"/>
      <c r="S170" s="196"/>
      <c r="T170" s="197"/>
      <c r="AT170" s="198" t="s">
        <v>165</v>
      </c>
      <c r="AU170" s="198" t="s">
        <v>82</v>
      </c>
      <c r="AV170" s="12" t="s">
        <v>82</v>
      </c>
      <c r="AW170" s="12" t="s">
        <v>33</v>
      </c>
      <c r="AX170" s="12" t="s">
        <v>80</v>
      </c>
      <c r="AY170" s="198" t="s">
        <v>154</v>
      </c>
    </row>
    <row r="171" s="1" customFormat="1" ht="16.5" customHeight="1">
      <c r="B171" s="175"/>
      <c r="C171" s="207" t="s">
        <v>303</v>
      </c>
      <c r="D171" s="207" t="s">
        <v>232</v>
      </c>
      <c r="E171" s="208" t="s">
        <v>490</v>
      </c>
      <c r="F171" s="209" t="s">
        <v>491</v>
      </c>
      <c r="G171" s="210" t="s">
        <v>253</v>
      </c>
      <c r="H171" s="211">
        <v>11.287000000000001</v>
      </c>
      <c r="I171" s="212"/>
      <c r="J171" s="213">
        <f>ROUND(I171*H171,2)</f>
        <v>0</v>
      </c>
      <c r="K171" s="209" t="s">
        <v>160</v>
      </c>
      <c r="L171" s="214"/>
      <c r="M171" s="215" t="s">
        <v>3</v>
      </c>
      <c r="N171" s="216" t="s">
        <v>43</v>
      </c>
      <c r="O171" s="67"/>
      <c r="P171" s="185">
        <f>O171*H171</f>
        <v>0</v>
      </c>
      <c r="Q171" s="185">
        <v>0.036999999999999998</v>
      </c>
      <c r="R171" s="185">
        <f>Q171*H171</f>
        <v>0.41761900000000002</v>
      </c>
      <c r="S171" s="185">
        <v>0</v>
      </c>
      <c r="T171" s="186">
        <f>S171*H171</f>
        <v>0</v>
      </c>
      <c r="AR171" s="19" t="s">
        <v>203</v>
      </c>
      <c r="AT171" s="19" t="s">
        <v>232</v>
      </c>
      <c r="AU171" s="19" t="s">
        <v>82</v>
      </c>
      <c r="AY171" s="19" t="s">
        <v>154</v>
      </c>
      <c r="BE171" s="187">
        <f>IF(N171="základní",J171,0)</f>
        <v>0</v>
      </c>
      <c r="BF171" s="187">
        <f>IF(N171="snížená",J171,0)</f>
        <v>0</v>
      </c>
      <c r="BG171" s="187">
        <f>IF(N171="zákl. přenesená",J171,0)</f>
        <v>0</v>
      </c>
      <c r="BH171" s="187">
        <f>IF(N171="sníž. přenesená",J171,0)</f>
        <v>0</v>
      </c>
      <c r="BI171" s="187">
        <f>IF(N171="nulová",J171,0)</f>
        <v>0</v>
      </c>
      <c r="BJ171" s="19" t="s">
        <v>80</v>
      </c>
      <c r="BK171" s="187">
        <f>ROUND(I171*H171,2)</f>
        <v>0</v>
      </c>
      <c r="BL171" s="19" t="s">
        <v>161</v>
      </c>
      <c r="BM171" s="19" t="s">
        <v>492</v>
      </c>
    </row>
    <row r="172" s="12" customFormat="1">
      <c r="B172" s="191"/>
      <c r="D172" s="188" t="s">
        <v>165</v>
      </c>
      <c r="F172" s="192" t="s">
        <v>493</v>
      </c>
      <c r="H172" s="193">
        <v>11.287000000000001</v>
      </c>
      <c r="I172" s="194"/>
      <c r="L172" s="191"/>
      <c r="M172" s="195"/>
      <c r="N172" s="196"/>
      <c r="O172" s="196"/>
      <c r="P172" s="196"/>
      <c r="Q172" s="196"/>
      <c r="R172" s="196"/>
      <c r="S172" s="196"/>
      <c r="T172" s="197"/>
      <c r="AT172" s="198" t="s">
        <v>165</v>
      </c>
      <c r="AU172" s="198" t="s">
        <v>82</v>
      </c>
      <c r="AV172" s="12" t="s">
        <v>82</v>
      </c>
      <c r="AW172" s="12" t="s">
        <v>4</v>
      </c>
      <c r="AX172" s="12" t="s">
        <v>80</v>
      </c>
      <c r="AY172" s="198" t="s">
        <v>154</v>
      </c>
    </row>
    <row r="173" s="1" customFormat="1" ht="16.5" customHeight="1">
      <c r="B173" s="175"/>
      <c r="C173" s="176" t="s">
        <v>309</v>
      </c>
      <c r="D173" s="176" t="s">
        <v>156</v>
      </c>
      <c r="E173" s="177" t="s">
        <v>494</v>
      </c>
      <c r="F173" s="178" t="s">
        <v>495</v>
      </c>
      <c r="G173" s="179" t="s">
        <v>253</v>
      </c>
      <c r="H173" s="180">
        <v>57.93</v>
      </c>
      <c r="I173" s="181"/>
      <c r="J173" s="182">
        <f>ROUND(I173*H173,2)</f>
        <v>0</v>
      </c>
      <c r="K173" s="178" t="s">
        <v>160</v>
      </c>
      <c r="L173" s="37"/>
      <c r="M173" s="183" t="s">
        <v>3</v>
      </c>
      <c r="N173" s="184" t="s">
        <v>43</v>
      </c>
      <c r="O173" s="67"/>
      <c r="P173" s="185">
        <f>O173*H173</f>
        <v>0</v>
      </c>
      <c r="Q173" s="185">
        <v>5.0000000000000002E-05</v>
      </c>
      <c r="R173" s="185">
        <f>Q173*H173</f>
        <v>0.0028965000000000002</v>
      </c>
      <c r="S173" s="185">
        <v>0</v>
      </c>
      <c r="T173" s="186">
        <f>S173*H173</f>
        <v>0</v>
      </c>
      <c r="AR173" s="19" t="s">
        <v>161</v>
      </c>
      <c r="AT173" s="19" t="s">
        <v>156</v>
      </c>
      <c r="AU173" s="19" t="s">
        <v>82</v>
      </c>
      <c r="AY173" s="19" t="s">
        <v>154</v>
      </c>
      <c r="BE173" s="187">
        <f>IF(N173="základní",J173,0)</f>
        <v>0</v>
      </c>
      <c r="BF173" s="187">
        <f>IF(N173="snížená",J173,0)</f>
        <v>0</v>
      </c>
      <c r="BG173" s="187">
        <f>IF(N173="zákl. přenesená",J173,0)</f>
        <v>0</v>
      </c>
      <c r="BH173" s="187">
        <f>IF(N173="sníž. přenesená",J173,0)</f>
        <v>0</v>
      </c>
      <c r="BI173" s="187">
        <f>IF(N173="nulová",J173,0)</f>
        <v>0</v>
      </c>
      <c r="BJ173" s="19" t="s">
        <v>80</v>
      </c>
      <c r="BK173" s="187">
        <f>ROUND(I173*H173,2)</f>
        <v>0</v>
      </c>
      <c r="BL173" s="19" t="s">
        <v>161</v>
      </c>
      <c r="BM173" s="19" t="s">
        <v>496</v>
      </c>
    </row>
    <row r="174" s="1" customFormat="1">
      <c r="B174" s="37"/>
      <c r="D174" s="188" t="s">
        <v>163</v>
      </c>
      <c r="F174" s="189" t="s">
        <v>480</v>
      </c>
      <c r="I174" s="121"/>
      <c r="L174" s="37"/>
      <c r="M174" s="190"/>
      <c r="N174" s="67"/>
      <c r="O174" s="67"/>
      <c r="P174" s="67"/>
      <c r="Q174" s="67"/>
      <c r="R174" s="67"/>
      <c r="S174" s="67"/>
      <c r="T174" s="68"/>
      <c r="AT174" s="19" t="s">
        <v>163</v>
      </c>
      <c r="AU174" s="19" t="s">
        <v>82</v>
      </c>
    </row>
    <row r="175" s="12" customFormat="1">
      <c r="B175" s="191"/>
      <c r="D175" s="188" t="s">
        <v>165</v>
      </c>
      <c r="E175" s="198" t="s">
        <v>3</v>
      </c>
      <c r="F175" s="192" t="s">
        <v>497</v>
      </c>
      <c r="H175" s="193">
        <v>44.509999999999998</v>
      </c>
      <c r="I175" s="194"/>
      <c r="L175" s="191"/>
      <c r="M175" s="195"/>
      <c r="N175" s="196"/>
      <c r="O175" s="196"/>
      <c r="P175" s="196"/>
      <c r="Q175" s="196"/>
      <c r="R175" s="196"/>
      <c r="S175" s="196"/>
      <c r="T175" s="197"/>
      <c r="AT175" s="198" t="s">
        <v>165</v>
      </c>
      <c r="AU175" s="198" t="s">
        <v>82</v>
      </c>
      <c r="AV175" s="12" t="s">
        <v>82</v>
      </c>
      <c r="AW175" s="12" t="s">
        <v>33</v>
      </c>
      <c r="AX175" s="12" t="s">
        <v>72</v>
      </c>
      <c r="AY175" s="198" t="s">
        <v>154</v>
      </c>
    </row>
    <row r="176" s="12" customFormat="1">
      <c r="B176" s="191"/>
      <c r="D176" s="188" t="s">
        <v>165</v>
      </c>
      <c r="E176" s="198" t="s">
        <v>3</v>
      </c>
      <c r="F176" s="192" t="s">
        <v>498</v>
      </c>
      <c r="H176" s="193">
        <v>13.42</v>
      </c>
      <c r="I176" s="194"/>
      <c r="L176" s="191"/>
      <c r="M176" s="195"/>
      <c r="N176" s="196"/>
      <c r="O176" s="196"/>
      <c r="P176" s="196"/>
      <c r="Q176" s="196"/>
      <c r="R176" s="196"/>
      <c r="S176" s="196"/>
      <c r="T176" s="197"/>
      <c r="AT176" s="198" t="s">
        <v>165</v>
      </c>
      <c r="AU176" s="198" t="s">
        <v>82</v>
      </c>
      <c r="AV176" s="12" t="s">
        <v>82</v>
      </c>
      <c r="AW176" s="12" t="s">
        <v>33</v>
      </c>
      <c r="AX176" s="12" t="s">
        <v>72</v>
      </c>
      <c r="AY176" s="198" t="s">
        <v>154</v>
      </c>
    </row>
    <row r="177" s="13" customFormat="1">
      <c r="B177" s="199"/>
      <c r="D177" s="188" t="s">
        <v>165</v>
      </c>
      <c r="E177" s="200" t="s">
        <v>375</v>
      </c>
      <c r="F177" s="201" t="s">
        <v>179</v>
      </c>
      <c r="H177" s="202">
        <v>57.93</v>
      </c>
      <c r="I177" s="203"/>
      <c r="L177" s="199"/>
      <c r="M177" s="204"/>
      <c r="N177" s="205"/>
      <c r="O177" s="205"/>
      <c r="P177" s="205"/>
      <c r="Q177" s="205"/>
      <c r="R177" s="205"/>
      <c r="S177" s="205"/>
      <c r="T177" s="206"/>
      <c r="AT177" s="200" t="s">
        <v>165</v>
      </c>
      <c r="AU177" s="200" t="s">
        <v>82</v>
      </c>
      <c r="AV177" s="13" t="s">
        <v>161</v>
      </c>
      <c r="AW177" s="13" t="s">
        <v>33</v>
      </c>
      <c r="AX177" s="13" t="s">
        <v>80</v>
      </c>
      <c r="AY177" s="200" t="s">
        <v>154</v>
      </c>
    </row>
    <row r="178" s="1" customFormat="1" ht="16.5" customHeight="1">
      <c r="B178" s="175"/>
      <c r="C178" s="207" t="s">
        <v>314</v>
      </c>
      <c r="D178" s="207" t="s">
        <v>232</v>
      </c>
      <c r="E178" s="208" t="s">
        <v>499</v>
      </c>
      <c r="F178" s="209" t="s">
        <v>500</v>
      </c>
      <c r="G178" s="210" t="s">
        <v>253</v>
      </c>
      <c r="H178" s="211">
        <v>58.798999999999999</v>
      </c>
      <c r="I178" s="212"/>
      <c r="J178" s="213">
        <f>ROUND(I178*H178,2)</f>
        <v>0</v>
      </c>
      <c r="K178" s="209" t="s">
        <v>160</v>
      </c>
      <c r="L178" s="214"/>
      <c r="M178" s="215" t="s">
        <v>3</v>
      </c>
      <c r="N178" s="216" t="s">
        <v>43</v>
      </c>
      <c r="O178" s="67"/>
      <c r="P178" s="185">
        <f>O178*H178</f>
        <v>0</v>
      </c>
      <c r="Q178" s="185">
        <v>0.074999999999999997</v>
      </c>
      <c r="R178" s="185">
        <f>Q178*H178</f>
        <v>4.4099249999999994</v>
      </c>
      <c r="S178" s="185">
        <v>0</v>
      </c>
      <c r="T178" s="186">
        <f>S178*H178</f>
        <v>0</v>
      </c>
      <c r="AR178" s="19" t="s">
        <v>203</v>
      </c>
      <c r="AT178" s="19" t="s">
        <v>232</v>
      </c>
      <c r="AU178" s="19" t="s">
        <v>82</v>
      </c>
      <c r="AY178" s="19" t="s">
        <v>154</v>
      </c>
      <c r="BE178" s="187">
        <f>IF(N178="základní",J178,0)</f>
        <v>0</v>
      </c>
      <c r="BF178" s="187">
        <f>IF(N178="snížená",J178,0)</f>
        <v>0</v>
      </c>
      <c r="BG178" s="187">
        <f>IF(N178="zákl. přenesená",J178,0)</f>
        <v>0</v>
      </c>
      <c r="BH178" s="187">
        <f>IF(N178="sníž. přenesená",J178,0)</f>
        <v>0</v>
      </c>
      <c r="BI178" s="187">
        <f>IF(N178="nulová",J178,0)</f>
        <v>0</v>
      </c>
      <c r="BJ178" s="19" t="s">
        <v>80</v>
      </c>
      <c r="BK178" s="187">
        <f>ROUND(I178*H178,2)</f>
        <v>0</v>
      </c>
      <c r="BL178" s="19" t="s">
        <v>161</v>
      </c>
      <c r="BM178" s="19" t="s">
        <v>501</v>
      </c>
    </row>
    <row r="179" s="12" customFormat="1">
      <c r="B179" s="191"/>
      <c r="D179" s="188" t="s">
        <v>165</v>
      </c>
      <c r="F179" s="192" t="s">
        <v>502</v>
      </c>
      <c r="H179" s="193">
        <v>58.798999999999999</v>
      </c>
      <c r="I179" s="194"/>
      <c r="L179" s="191"/>
      <c r="M179" s="195"/>
      <c r="N179" s="196"/>
      <c r="O179" s="196"/>
      <c r="P179" s="196"/>
      <c r="Q179" s="196"/>
      <c r="R179" s="196"/>
      <c r="S179" s="196"/>
      <c r="T179" s="197"/>
      <c r="AT179" s="198" t="s">
        <v>165</v>
      </c>
      <c r="AU179" s="198" t="s">
        <v>82</v>
      </c>
      <c r="AV179" s="12" t="s">
        <v>82</v>
      </c>
      <c r="AW179" s="12" t="s">
        <v>4</v>
      </c>
      <c r="AX179" s="12" t="s">
        <v>80</v>
      </c>
      <c r="AY179" s="198" t="s">
        <v>154</v>
      </c>
    </row>
    <row r="180" s="1" customFormat="1" ht="16.5" customHeight="1">
      <c r="B180" s="175"/>
      <c r="C180" s="176" t="s">
        <v>319</v>
      </c>
      <c r="D180" s="176" t="s">
        <v>156</v>
      </c>
      <c r="E180" s="177" t="s">
        <v>503</v>
      </c>
      <c r="F180" s="178" t="s">
        <v>504</v>
      </c>
      <c r="G180" s="179" t="s">
        <v>253</v>
      </c>
      <c r="H180" s="180">
        <v>16.239999999999998</v>
      </c>
      <c r="I180" s="181"/>
      <c r="J180" s="182">
        <f>ROUND(I180*H180,2)</f>
        <v>0</v>
      </c>
      <c r="K180" s="178" t="s">
        <v>160</v>
      </c>
      <c r="L180" s="37"/>
      <c r="M180" s="183" t="s">
        <v>3</v>
      </c>
      <c r="N180" s="184" t="s">
        <v>43</v>
      </c>
      <c r="O180" s="67"/>
      <c r="P180" s="185">
        <f>O180*H180</f>
        <v>0</v>
      </c>
      <c r="Q180" s="185">
        <v>8.0000000000000007E-05</v>
      </c>
      <c r="R180" s="185">
        <f>Q180*H180</f>
        <v>0.0012991999999999999</v>
      </c>
      <c r="S180" s="185">
        <v>0</v>
      </c>
      <c r="T180" s="186">
        <f>S180*H180</f>
        <v>0</v>
      </c>
      <c r="AR180" s="19" t="s">
        <v>161</v>
      </c>
      <c r="AT180" s="19" t="s">
        <v>156</v>
      </c>
      <c r="AU180" s="19" t="s">
        <v>82</v>
      </c>
      <c r="AY180" s="19" t="s">
        <v>154</v>
      </c>
      <c r="BE180" s="187">
        <f>IF(N180="základní",J180,0)</f>
        <v>0</v>
      </c>
      <c r="BF180" s="187">
        <f>IF(N180="snížená",J180,0)</f>
        <v>0</v>
      </c>
      <c r="BG180" s="187">
        <f>IF(N180="zákl. přenesená",J180,0)</f>
        <v>0</v>
      </c>
      <c r="BH180" s="187">
        <f>IF(N180="sníž. přenesená",J180,0)</f>
        <v>0</v>
      </c>
      <c r="BI180" s="187">
        <f>IF(N180="nulová",J180,0)</f>
        <v>0</v>
      </c>
      <c r="BJ180" s="19" t="s">
        <v>80</v>
      </c>
      <c r="BK180" s="187">
        <f>ROUND(I180*H180,2)</f>
        <v>0</v>
      </c>
      <c r="BL180" s="19" t="s">
        <v>161</v>
      </c>
      <c r="BM180" s="19" t="s">
        <v>505</v>
      </c>
    </row>
    <row r="181" s="1" customFormat="1">
      <c r="B181" s="37"/>
      <c r="D181" s="188" t="s">
        <v>163</v>
      </c>
      <c r="F181" s="189" t="s">
        <v>480</v>
      </c>
      <c r="I181" s="121"/>
      <c r="L181" s="37"/>
      <c r="M181" s="190"/>
      <c r="N181" s="67"/>
      <c r="O181" s="67"/>
      <c r="P181" s="67"/>
      <c r="Q181" s="67"/>
      <c r="R181" s="67"/>
      <c r="S181" s="67"/>
      <c r="T181" s="68"/>
      <c r="AT181" s="19" t="s">
        <v>163</v>
      </c>
      <c r="AU181" s="19" t="s">
        <v>82</v>
      </c>
    </row>
    <row r="182" s="12" customFormat="1">
      <c r="B182" s="191"/>
      <c r="D182" s="188" t="s">
        <v>165</v>
      </c>
      <c r="E182" s="198" t="s">
        <v>379</v>
      </c>
      <c r="F182" s="192" t="s">
        <v>506</v>
      </c>
      <c r="H182" s="193">
        <v>16.239999999999998</v>
      </c>
      <c r="I182" s="194"/>
      <c r="L182" s="191"/>
      <c r="M182" s="195"/>
      <c r="N182" s="196"/>
      <c r="O182" s="196"/>
      <c r="P182" s="196"/>
      <c r="Q182" s="196"/>
      <c r="R182" s="196"/>
      <c r="S182" s="196"/>
      <c r="T182" s="197"/>
      <c r="AT182" s="198" t="s">
        <v>165</v>
      </c>
      <c r="AU182" s="198" t="s">
        <v>82</v>
      </c>
      <c r="AV182" s="12" t="s">
        <v>82</v>
      </c>
      <c r="AW182" s="12" t="s">
        <v>33</v>
      </c>
      <c r="AX182" s="12" t="s">
        <v>80</v>
      </c>
      <c r="AY182" s="198" t="s">
        <v>154</v>
      </c>
    </row>
    <row r="183" s="1" customFormat="1" ht="16.5" customHeight="1">
      <c r="B183" s="175"/>
      <c r="C183" s="207" t="s">
        <v>324</v>
      </c>
      <c r="D183" s="207" t="s">
        <v>232</v>
      </c>
      <c r="E183" s="208" t="s">
        <v>507</v>
      </c>
      <c r="F183" s="209" t="s">
        <v>508</v>
      </c>
      <c r="G183" s="210" t="s">
        <v>253</v>
      </c>
      <c r="H183" s="211">
        <v>16.484000000000002</v>
      </c>
      <c r="I183" s="212"/>
      <c r="J183" s="213">
        <f>ROUND(I183*H183,2)</f>
        <v>0</v>
      </c>
      <c r="K183" s="209" t="s">
        <v>160</v>
      </c>
      <c r="L183" s="214"/>
      <c r="M183" s="215" t="s">
        <v>3</v>
      </c>
      <c r="N183" s="216" t="s">
        <v>43</v>
      </c>
      <c r="O183" s="67"/>
      <c r="P183" s="185">
        <f>O183*H183</f>
        <v>0</v>
      </c>
      <c r="Q183" s="185">
        <v>0.10000000000000001</v>
      </c>
      <c r="R183" s="185">
        <f>Q183*H183</f>
        <v>1.6484000000000003</v>
      </c>
      <c r="S183" s="185">
        <v>0</v>
      </c>
      <c r="T183" s="186">
        <f>S183*H183</f>
        <v>0</v>
      </c>
      <c r="AR183" s="19" t="s">
        <v>203</v>
      </c>
      <c r="AT183" s="19" t="s">
        <v>232</v>
      </c>
      <c r="AU183" s="19" t="s">
        <v>82</v>
      </c>
      <c r="AY183" s="19" t="s">
        <v>154</v>
      </c>
      <c r="BE183" s="187">
        <f>IF(N183="základní",J183,0)</f>
        <v>0</v>
      </c>
      <c r="BF183" s="187">
        <f>IF(N183="snížená",J183,0)</f>
        <v>0</v>
      </c>
      <c r="BG183" s="187">
        <f>IF(N183="zákl. přenesená",J183,0)</f>
        <v>0</v>
      </c>
      <c r="BH183" s="187">
        <f>IF(N183="sníž. přenesená",J183,0)</f>
        <v>0</v>
      </c>
      <c r="BI183" s="187">
        <f>IF(N183="nulová",J183,0)</f>
        <v>0</v>
      </c>
      <c r="BJ183" s="19" t="s">
        <v>80</v>
      </c>
      <c r="BK183" s="187">
        <f>ROUND(I183*H183,2)</f>
        <v>0</v>
      </c>
      <c r="BL183" s="19" t="s">
        <v>161</v>
      </c>
      <c r="BM183" s="19" t="s">
        <v>509</v>
      </c>
    </row>
    <row r="184" s="12" customFormat="1">
      <c r="B184" s="191"/>
      <c r="D184" s="188" t="s">
        <v>165</v>
      </c>
      <c r="F184" s="192" t="s">
        <v>510</v>
      </c>
      <c r="H184" s="193">
        <v>16.484000000000002</v>
      </c>
      <c r="I184" s="194"/>
      <c r="L184" s="191"/>
      <c r="M184" s="195"/>
      <c r="N184" s="196"/>
      <c r="O184" s="196"/>
      <c r="P184" s="196"/>
      <c r="Q184" s="196"/>
      <c r="R184" s="196"/>
      <c r="S184" s="196"/>
      <c r="T184" s="197"/>
      <c r="AT184" s="198" t="s">
        <v>165</v>
      </c>
      <c r="AU184" s="198" t="s">
        <v>82</v>
      </c>
      <c r="AV184" s="12" t="s">
        <v>82</v>
      </c>
      <c r="AW184" s="12" t="s">
        <v>4</v>
      </c>
      <c r="AX184" s="12" t="s">
        <v>80</v>
      </c>
      <c r="AY184" s="198" t="s">
        <v>154</v>
      </c>
    </row>
    <row r="185" s="1" customFormat="1" ht="22.5" customHeight="1">
      <c r="B185" s="175"/>
      <c r="C185" s="176" t="s">
        <v>334</v>
      </c>
      <c r="D185" s="176" t="s">
        <v>156</v>
      </c>
      <c r="E185" s="177" t="s">
        <v>511</v>
      </c>
      <c r="F185" s="178" t="s">
        <v>512</v>
      </c>
      <c r="G185" s="179" t="s">
        <v>241</v>
      </c>
      <c r="H185" s="180">
        <v>1</v>
      </c>
      <c r="I185" s="181"/>
      <c r="J185" s="182">
        <f>ROUND(I185*H185,2)</f>
        <v>0</v>
      </c>
      <c r="K185" s="178" t="s">
        <v>160</v>
      </c>
      <c r="L185" s="37"/>
      <c r="M185" s="183" t="s">
        <v>3</v>
      </c>
      <c r="N185" s="184" t="s">
        <v>43</v>
      </c>
      <c r="O185" s="67"/>
      <c r="P185" s="185">
        <f>O185*H185</f>
        <v>0</v>
      </c>
      <c r="Q185" s="185">
        <v>6.9999999999999994E-05</v>
      </c>
      <c r="R185" s="185">
        <f>Q185*H185</f>
        <v>6.9999999999999994E-05</v>
      </c>
      <c r="S185" s="185">
        <v>0</v>
      </c>
      <c r="T185" s="186">
        <f>S185*H185</f>
        <v>0</v>
      </c>
      <c r="AR185" s="19" t="s">
        <v>161</v>
      </c>
      <c r="AT185" s="19" t="s">
        <v>156</v>
      </c>
      <c r="AU185" s="19" t="s">
        <v>82</v>
      </c>
      <c r="AY185" s="19" t="s">
        <v>154</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161</v>
      </c>
      <c r="BM185" s="19" t="s">
        <v>513</v>
      </c>
    </row>
    <row r="186" s="1" customFormat="1">
      <c r="B186" s="37"/>
      <c r="D186" s="188" t="s">
        <v>163</v>
      </c>
      <c r="F186" s="189" t="s">
        <v>514</v>
      </c>
      <c r="I186" s="121"/>
      <c r="L186" s="37"/>
      <c r="M186" s="190"/>
      <c r="N186" s="67"/>
      <c r="O186" s="67"/>
      <c r="P186" s="67"/>
      <c r="Q186" s="67"/>
      <c r="R186" s="67"/>
      <c r="S186" s="67"/>
      <c r="T186" s="68"/>
      <c r="AT186" s="19" t="s">
        <v>163</v>
      </c>
      <c r="AU186" s="19" t="s">
        <v>82</v>
      </c>
    </row>
    <row r="187" s="1" customFormat="1" ht="16.5" customHeight="1">
      <c r="B187" s="175"/>
      <c r="C187" s="207" t="s">
        <v>340</v>
      </c>
      <c r="D187" s="207" t="s">
        <v>232</v>
      </c>
      <c r="E187" s="208" t="s">
        <v>515</v>
      </c>
      <c r="F187" s="209" t="s">
        <v>516</v>
      </c>
      <c r="G187" s="210" t="s">
        <v>241</v>
      </c>
      <c r="H187" s="211">
        <v>1</v>
      </c>
      <c r="I187" s="212"/>
      <c r="J187" s="213">
        <f>ROUND(I187*H187,2)</f>
        <v>0</v>
      </c>
      <c r="K187" s="209" t="s">
        <v>160</v>
      </c>
      <c r="L187" s="214"/>
      <c r="M187" s="215" t="s">
        <v>3</v>
      </c>
      <c r="N187" s="216" t="s">
        <v>43</v>
      </c>
      <c r="O187" s="67"/>
      <c r="P187" s="185">
        <f>O187*H187</f>
        <v>0</v>
      </c>
      <c r="Q187" s="185">
        <v>0.016</v>
      </c>
      <c r="R187" s="185">
        <f>Q187*H187</f>
        <v>0.016</v>
      </c>
      <c r="S187" s="185">
        <v>0</v>
      </c>
      <c r="T187" s="186">
        <f>S187*H187</f>
        <v>0</v>
      </c>
      <c r="AR187" s="19" t="s">
        <v>203</v>
      </c>
      <c r="AT187" s="19" t="s">
        <v>232</v>
      </c>
      <c r="AU187" s="19" t="s">
        <v>82</v>
      </c>
      <c r="AY187" s="19" t="s">
        <v>154</v>
      </c>
      <c r="BE187" s="187">
        <f>IF(N187="základní",J187,0)</f>
        <v>0</v>
      </c>
      <c r="BF187" s="187">
        <f>IF(N187="snížená",J187,0)</f>
        <v>0</v>
      </c>
      <c r="BG187" s="187">
        <f>IF(N187="zákl. přenesená",J187,0)</f>
        <v>0</v>
      </c>
      <c r="BH187" s="187">
        <f>IF(N187="sníž. přenesená",J187,0)</f>
        <v>0</v>
      </c>
      <c r="BI187" s="187">
        <f>IF(N187="nulová",J187,0)</f>
        <v>0</v>
      </c>
      <c r="BJ187" s="19" t="s">
        <v>80</v>
      </c>
      <c r="BK187" s="187">
        <f>ROUND(I187*H187,2)</f>
        <v>0</v>
      </c>
      <c r="BL187" s="19" t="s">
        <v>161</v>
      </c>
      <c r="BM187" s="19" t="s">
        <v>517</v>
      </c>
    </row>
    <row r="188" s="1" customFormat="1" ht="22.5" customHeight="1">
      <c r="B188" s="175"/>
      <c r="C188" s="176" t="s">
        <v>346</v>
      </c>
      <c r="D188" s="176" t="s">
        <v>156</v>
      </c>
      <c r="E188" s="177" t="s">
        <v>518</v>
      </c>
      <c r="F188" s="178" t="s">
        <v>519</v>
      </c>
      <c r="G188" s="179" t="s">
        <v>241</v>
      </c>
      <c r="H188" s="180">
        <v>10</v>
      </c>
      <c r="I188" s="181"/>
      <c r="J188" s="182">
        <f>ROUND(I188*H188,2)</f>
        <v>0</v>
      </c>
      <c r="K188" s="178" t="s">
        <v>160</v>
      </c>
      <c r="L188" s="37"/>
      <c r="M188" s="183" t="s">
        <v>3</v>
      </c>
      <c r="N188" s="184" t="s">
        <v>43</v>
      </c>
      <c r="O188" s="67"/>
      <c r="P188" s="185">
        <f>O188*H188</f>
        <v>0</v>
      </c>
      <c r="Q188" s="185">
        <v>6.9999999999999994E-05</v>
      </c>
      <c r="R188" s="185">
        <f>Q188*H188</f>
        <v>0.00069999999999999988</v>
      </c>
      <c r="S188" s="185">
        <v>0</v>
      </c>
      <c r="T188" s="186">
        <f>S188*H188</f>
        <v>0</v>
      </c>
      <c r="AR188" s="19" t="s">
        <v>161</v>
      </c>
      <c r="AT188" s="19" t="s">
        <v>156</v>
      </c>
      <c r="AU188" s="19" t="s">
        <v>82</v>
      </c>
      <c r="AY188" s="19" t="s">
        <v>154</v>
      </c>
      <c r="BE188" s="187">
        <f>IF(N188="základní",J188,0)</f>
        <v>0</v>
      </c>
      <c r="BF188" s="187">
        <f>IF(N188="snížená",J188,0)</f>
        <v>0</v>
      </c>
      <c r="BG188" s="187">
        <f>IF(N188="zákl. přenesená",J188,0)</f>
        <v>0</v>
      </c>
      <c r="BH188" s="187">
        <f>IF(N188="sníž. přenesená",J188,0)</f>
        <v>0</v>
      </c>
      <c r="BI188" s="187">
        <f>IF(N188="nulová",J188,0)</f>
        <v>0</v>
      </c>
      <c r="BJ188" s="19" t="s">
        <v>80</v>
      </c>
      <c r="BK188" s="187">
        <f>ROUND(I188*H188,2)</f>
        <v>0</v>
      </c>
      <c r="BL188" s="19" t="s">
        <v>161</v>
      </c>
      <c r="BM188" s="19" t="s">
        <v>520</v>
      </c>
    </row>
    <row r="189" s="1" customFormat="1">
      <c r="B189" s="37"/>
      <c r="D189" s="188" t="s">
        <v>163</v>
      </c>
      <c r="F189" s="189" t="s">
        <v>514</v>
      </c>
      <c r="I189" s="121"/>
      <c r="L189" s="37"/>
      <c r="M189" s="190"/>
      <c r="N189" s="67"/>
      <c r="O189" s="67"/>
      <c r="P189" s="67"/>
      <c r="Q189" s="67"/>
      <c r="R189" s="67"/>
      <c r="S189" s="67"/>
      <c r="T189" s="68"/>
      <c r="AT189" s="19" t="s">
        <v>163</v>
      </c>
      <c r="AU189" s="19" t="s">
        <v>82</v>
      </c>
    </row>
    <row r="190" s="1" customFormat="1" ht="16.5" customHeight="1">
      <c r="B190" s="175"/>
      <c r="C190" s="207" t="s">
        <v>352</v>
      </c>
      <c r="D190" s="207" t="s">
        <v>232</v>
      </c>
      <c r="E190" s="208" t="s">
        <v>521</v>
      </c>
      <c r="F190" s="209" t="s">
        <v>522</v>
      </c>
      <c r="G190" s="210" t="s">
        <v>241</v>
      </c>
      <c r="H190" s="211">
        <v>5</v>
      </c>
      <c r="I190" s="212"/>
      <c r="J190" s="213">
        <f>ROUND(I190*H190,2)</f>
        <v>0</v>
      </c>
      <c r="K190" s="209" t="s">
        <v>160</v>
      </c>
      <c r="L190" s="214"/>
      <c r="M190" s="215" t="s">
        <v>3</v>
      </c>
      <c r="N190" s="216" t="s">
        <v>43</v>
      </c>
      <c r="O190" s="67"/>
      <c r="P190" s="185">
        <f>O190*H190</f>
        <v>0</v>
      </c>
      <c r="Q190" s="185">
        <v>0.024</v>
      </c>
      <c r="R190" s="185">
        <f>Q190*H190</f>
        <v>0.12</v>
      </c>
      <c r="S190" s="185">
        <v>0</v>
      </c>
      <c r="T190" s="186">
        <f>S190*H190</f>
        <v>0</v>
      </c>
      <c r="AR190" s="19" t="s">
        <v>203</v>
      </c>
      <c r="AT190" s="19" t="s">
        <v>232</v>
      </c>
      <c r="AU190" s="19" t="s">
        <v>82</v>
      </c>
      <c r="AY190" s="19" t="s">
        <v>154</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161</v>
      </c>
      <c r="BM190" s="19" t="s">
        <v>523</v>
      </c>
    </row>
    <row r="191" s="1" customFormat="1" ht="16.5" customHeight="1">
      <c r="B191" s="175"/>
      <c r="C191" s="207" t="s">
        <v>524</v>
      </c>
      <c r="D191" s="207" t="s">
        <v>232</v>
      </c>
      <c r="E191" s="208" t="s">
        <v>525</v>
      </c>
      <c r="F191" s="209" t="s">
        <v>526</v>
      </c>
      <c r="G191" s="210" t="s">
        <v>241</v>
      </c>
      <c r="H191" s="211">
        <v>5</v>
      </c>
      <c r="I191" s="212"/>
      <c r="J191" s="213">
        <f>ROUND(I191*H191,2)</f>
        <v>0</v>
      </c>
      <c r="K191" s="209" t="s">
        <v>160</v>
      </c>
      <c r="L191" s="214"/>
      <c r="M191" s="215" t="s">
        <v>3</v>
      </c>
      <c r="N191" s="216" t="s">
        <v>43</v>
      </c>
      <c r="O191" s="67"/>
      <c r="P191" s="185">
        <f>O191*H191</f>
        <v>0</v>
      </c>
      <c r="Q191" s="185">
        <v>0.025000000000000001</v>
      </c>
      <c r="R191" s="185">
        <f>Q191*H191</f>
        <v>0.125</v>
      </c>
      <c r="S191" s="185">
        <v>0</v>
      </c>
      <c r="T191" s="186">
        <f>S191*H191</f>
        <v>0</v>
      </c>
      <c r="AR191" s="19" t="s">
        <v>203</v>
      </c>
      <c r="AT191" s="19" t="s">
        <v>232</v>
      </c>
      <c r="AU191" s="19" t="s">
        <v>82</v>
      </c>
      <c r="AY191" s="19" t="s">
        <v>154</v>
      </c>
      <c r="BE191" s="187">
        <f>IF(N191="základní",J191,0)</f>
        <v>0</v>
      </c>
      <c r="BF191" s="187">
        <f>IF(N191="snížená",J191,0)</f>
        <v>0</v>
      </c>
      <c r="BG191" s="187">
        <f>IF(N191="zákl. přenesená",J191,0)</f>
        <v>0</v>
      </c>
      <c r="BH191" s="187">
        <f>IF(N191="sníž. přenesená",J191,0)</f>
        <v>0</v>
      </c>
      <c r="BI191" s="187">
        <f>IF(N191="nulová",J191,0)</f>
        <v>0</v>
      </c>
      <c r="BJ191" s="19" t="s">
        <v>80</v>
      </c>
      <c r="BK191" s="187">
        <f>ROUND(I191*H191,2)</f>
        <v>0</v>
      </c>
      <c r="BL191" s="19" t="s">
        <v>161</v>
      </c>
      <c r="BM191" s="19" t="s">
        <v>527</v>
      </c>
    </row>
    <row r="192" s="1" customFormat="1" ht="22.5" customHeight="1">
      <c r="B192" s="175"/>
      <c r="C192" s="176" t="s">
        <v>528</v>
      </c>
      <c r="D192" s="176" t="s">
        <v>156</v>
      </c>
      <c r="E192" s="177" t="s">
        <v>529</v>
      </c>
      <c r="F192" s="178" t="s">
        <v>530</v>
      </c>
      <c r="G192" s="179" t="s">
        <v>241</v>
      </c>
      <c r="H192" s="180">
        <v>7</v>
      </c>
      <c r="I192" s="181"/>
      <c r="J192" s="182">
        <f>ROUND(I192*H192,2)</f>
        <v>0</v>
      </c>
      <c r="K192" s="178" t="s">
        <v>160</v>
      </c>
      <c r="L192" s="37"/>
      <c r="M192" s="183" t="s">
        <v>3</v>
      </c>
      <c r="N192" s="184" t="s">
        <v>43</v>
      </c>
      <c r="O192" s="67"/>
      <c r="P192" s="185">
        <f>O192*H192</f>
        <v>0</v>
      </c>
      <c r="Q192" s="185">
        <v>8.0000000000000007E-05</v>
      </c>
      <c r="R192" s="185">
        <f>Q192*H192</f>
        <v>0.00056000000000000006</v>
      </c>
      <c r="S192" s="185">
        <v>0</v>
      </c>
      <c r="T192" s="186">
        <f>S192*H192</f>
        <v>0</v>
      </c>
      <c r="AR192" s="19" t="s">
        <v>161</v>
      </c>
      <c r="AT192" s="19" t="s">
        <v>156</v>
      </c>
      <c r="AU192" s="19" t="s">
        <v>82</v>
      </c>
      <c r="AY192" s="19" t="s">
        <v>154</v>
      </c>
      <c r="BE192" s="187">
        <f>IF(N192="základní",J192,0)</f>
        <v>0</v>
      </c>
      <c r="BF192" s="187">
        <f>IF(N192="snížená",J192,0)</f>
        <v>0</v>
      </c>
      <c r="BG192" s="187">
        <f>IF(N192="zákl. přenesená",J192,0)</f>
        <v>0</v>
      </c>
      <c r="BH192" s="187">
        <f>IF(N192="sníž. přenesená",J192,0)</f>
        <v>0</v>
      </c>
      <c r="BI192" s="187">
        <f>IF(N192="nulová",J192,0)</f>
        <v>0</v>
      </c>
      <c r="BJ192" s="19" t="s">
        <v>80</v>
      </c>
      <c r="BK192" s="187">
        <f>ROUND(I192*H192,2)</f>
        <v>0</v>
      </c>
      <c r="BL192" s="19" t="s">
        <v>161</v>
      </c>
      <c r="BM192" s="19" t="s">
        <v>531</v>
      </c>
    </row>
    <row r="193" s="1" customFormat="1">
      <c r="B193" s="37"/>
      <c r="D193" s="188" t="s">
        <v>163</v>
      </c>
      <c r="F193" s="189" t="s">
        <v>514</v>
      </c>
      <c r="I193" s="121"/>
      <c r="L193" s="37"/>
      <c r="M193" s="190"/>
      <c r="N193" s="67"/>
      <c r="O193" s="67"/>
      <c r="P193" s="67"/>
      <c r="Q193" s="67"/>
      <c r="R193" s="67"/>
      <c r="S193" s="67"/>
      <c r="T193" s="68"/>
      <c r="AT193" s="19" t="s">
        <v>163</v>
      </c>
      <c r="AU193" s="19" t="s">
        <v>82</v>
      </c>
    </row>
    <row r="194" s="1" customFormat="1" ht="16.5" customHeight="1">
      <c r="B194" s="175"/>
      <c r="C194" s="207" t="s">
        <v>532</v>
      </c>
      <c r="D194" s="207" t="s">
        <v>232</v>
      </c>
      <c r="E194" s="208" t="s">
        <v>533</v>
      </c>
      <c r="F194" s="209" t="s">
        <v>534</v>
      </c>
      <c r="G194" s="210" t="s">
        <v>241</v>
      </c>
      <c r="H194" s="211">
        <v>4</v>
      </c>
      <c r="I194" s="212"/>
      <c r="J194" s="213">
        <f>ROUND(I194*H194,2)</f>
        <v>0</v>
      </c>
      <c r="K194" s="209" t="s">
        <v>160</v>
      </c>
      <c r="L194" s="214"/>
      <c r="M194" s="215" t="s">
        <v>3</v>
      </c>
      <c r="N194" s="216" t="s">
        <v>43</v>
      </c>
      <c r="O194" s="67"/>
      <c r="P194" s="185">
        <f>O194*H194</f>
        <v>0</v>
      </c>
      <c r="Q194" s="185">
        <v>0.034000000000000002</v>
      </c>
      <c r="R194" s="185">
        <f>Q194*H194</f>
        <v>0.13600000000000001</v>
      </c>
      <c r="S194" s="185">
        <v>0</v>
      </c>
      <c r="T194" s="186">
        <f>S194*H194</f>
        <v>0</v>
      </c>
      <c r="AR194" s="19" t="s">
        <v>203</v>
      </c>
      <c r="AT194" s="19" t="s">
        <v>232</v>
      </c>
      <c r="AU194" s="19" t="s">
        <v>82</v>
      </c>
      <c r="AY194" s="19" t="s">
        <v>154</v>
      </c>
      <c r="BE194" s="187">
        <f>IF(N194="základní",J194,0)</f>
        <v>0</v>
      </c>
      <c r="BF194" s="187">
        <f>IF(N194="snížená",J194,0)</f>
        <v>0</v>
      </c>
      <c r="BG194" s="187">
        <f>IF(N194="zákl. přenesená",J194,0)</f>
        <v>0</v>
      </c>
      <c r="BH194" s="187">
        <f>IF(N194="sníž. přenesená",J194,0)</f>
        <v>0</v>
      </c>
      <c r="BI194" s="187">
        <f>IF(N194="nulová",J194,0)</f>
        <v>0</v>
      </c>
      <c r="BJ194" s="19" t="s">
        <v>80</v>
      </c>
      <c r="BK194" s="187">
        <f>ROUND(I194*H194,2)</f>
        <v>0</v>
      </c>
      <c r="BL194" s="19" t="s">
        <v>161</v>
      </c>
      <c r="BM194" s="19" t="s">
        <v>535</v>
      </c>
    </row>
    <row r="195" s="1" customFormat="1" ht="16.5" customHeight="1">
      <c r="B195" s="175"/>
      <c r="C195" s="207" t="s">
        <v>536</v>
      </c>
      <c r="D195" s="207" t="s">
        <v>232</v>
      </c>
      <c r="E195" s="208" t="s">
        <v>537</v>
      </c>
      <c r="F195" s="209" t="s">
        <v>538</v>
      </c>
      <c r="G195" s="210" t="s">
        <v>241</v>
      </c>
      <c r="H195" s="211">
        <v>3</v>
      </c>
      <c r="I195" s="212"/>
      <c r="J195" s="213">
        <f>ROUND(I195*H195,2)</f>
        <v>0</v>
      </c>
      <c r="K195" s="209" t="s">
        <v>160</v>
      </c>
      <c r="L195" s="214"/>
      <c r="M195" s="215" t="s">
        <v>3</v>
      </c>
      <c r="N195" s="216" t="s">
        <v>43</v>
      </c>
      <c r="O195" s="67"/>
      <c r="P195" s="185">
        <f>O195*H195</f>
        <v>0</v>
      </c>
      <c r="Q195" s="185">
        <v>0.041000000000000002</v>
      </c>
      <c r="R195" s="185">
        <f>Q195*H195</f>
        <v>0.123</v>
      </c>
      <c r="S195" s="185">
        <v>0</v>
      </c>
      <c r="T195" s="186">
        <f>S195*H195</f>
        <v>0</v>
      </c>
      <c r="AR195" s="19" t="s">
        <v>203</v>
      </c>
      <c r="AT195" s="19" t="s">
        <v>232</v>
      </c>
      <c r="AU195" s="19" t="s">
        <v>82</v>
      </c>
      <c r="AY195" s="19" t="s">
        <v>154</v>
      </c>
      <c r="BE195" s="187">
        <f>IF(N195="základní",J195,0)</f>
        <v>0</v>
      </c>
      <c r="BF195" s="187">
        <f>IF(N195="snížená",J195,0)</f>
        <v>0</v>
      </c>
      <c r="BG195" s="187">
        <f>IF(N195="zákl. přenesená",J195,0)</f>
        <v>0</v>
      </c>
      <c r="BH195" s="187">
        <f>IF(N195="sníž. přenesená",J195,0)</f>
        <v>0</v>
      </c>
      <c r="BI195" s="187">
        <f>IF(N195="nulová",J195,0)</f>
        <v>0</v>
      </c>
      <c r="BJ195" s="19" t="s">
        <v>80</v>
      </c>
      <c r="BK195" s="187">
        <f>ROUND(I195*H195,2)</f>
        <v>0</v>
      </c>
      <c r="BL195" s="19" t="s">
        <v>161</v>
      </c>
      <c r="BM195" s="19" t="s">
        <v>539</v>
      </c>
    </row>
    <row r="196" s="1" customFormat="1" ht="22.5" customHeight="1">
      <c r="B196" s="175"/>
      <c r="C196" s="176" t="s">
        <v>540</v>
      </c>
      <c r="D196" s="176" t="s">
        <v>156</v>
      </c>
      <c r="E196" s="177" t="s">
        <v>541</v>
      </c>
      <c r="F196" s="178" t="s">
        <v>542</v>
      </c>
      <c r="G196" s="179" t="s">
        <v>241</v>
      </c>
      <c r="H196" s="180">
        <v>1</v>
      </c>
      <c r="I196" s="181"/>
      <c r="J196" s="182">
        <f>ROUND(I196*H196,2)</f>
        <v>0</v>
      </c>
      <c r="K196" s="178" t="s">
        <v>160</v>
      </c>
      <c r="L196" s="37"/>
      <c r="M196" s="183" t="s">
        <v>3</v>
      </c>
      <c r="N196" s="184" t="s">
        <v>43</v>
      </c>
      <c r="O196" s="67"/>
      <c r="P196" s="185">
        <f>O196*H196</f>
        <v>0</v>
      </c>
      <c r="Q196" s="185">
        <v>0.00014999999999999999</v>
      </c>
      <c r="R196" s="185">
        <f>Q196*H196</f>
        <v>0.00014999999999999999</v>
      </c>
      <c r="S196" s="185">
        <v>0</v>
      </c>
      <c r="T196" s="186">
        <f>S196*H196</f>
        <v>0</v>
      </c>
      <c r="AR196" s="19" t="s">
        <v>161</v>
      </c>
      <c r="AT196" s="19" t="s">
        <v>156</v>
      </c>
      <c r="AU196" s="19" t="s">
        <v>82</v>
      </c>
      <c r="AY196" s="19" t="s">
        <v>154</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161</v>
      </c>
      <c r="BM196" s="19" t="s">
        <v>543</v>
      </c>
    </row>
    <row r="197" s="1" customFormat="1">
      <c r="B197" s="37"/>
      <c r="D197" s="188" t="s">
        <v>163</v>
      </c>
      <c r="F197" s="189" t="s">
        <v>514</v>
      </c>
      <c r="I197" s="121"/>
      <c r="L197" s="37"/>
      <c r="M197" s="190"/>
      <c r="N197" s="67"/>
      <c r="O197" s="67"/>
      <c r="P197" s="67"/>
      <c r="Q197" s="67"/>
      <c r="R197" s="67"/>
      <c r="S197" s="67"/>
      <c r="T197" s="68"/>
      <c r="AT197" s="19" t="s">
        <v>163</v>
      </c>
      <c r="AU197" s="19" t="s">
        <v>82</v>
      </c>
    </row>
    <row r="198" s="12" customFormat="1">
      <c r="B198" s="191"/>
      <c r="D198" s="188" t="s">
        <v>165</v>
      </c>
      <c r="E198" s="198" t="s">
        <v>3</v>
      </c>
      <c r="F198" s="192" t="s">
        <v>544</v>
      </c>
      <c r="H198" s="193">
        <v>1</v>
      </c>
      <c r="I198" s="194"/>
      <c r="L198" s="191"/>
      <c r="M198" s="195"/>
      <c r="N198" s="196"/>
      <c r="O198" s="196"/>
      <c r="P198" s="196"/>
      <c r="Q198" s="196"/>
      <c r="R198" s="196"/>
      <c r="S198" s="196"/>
      <c r="T198" s="197"/>
      <c r="AT198" s="198" t="s">
        <v>165</v>
      </c>
      <c r="AU198" s="198" t="s">
        <v>82</v>
      </c>
      <c r="AV198" s="12" t="s">
        <v>82</v>
      </c>
      <c r="AW198" s="12" t="s">
        <v>33</v>
      </c>
      <c r="AX198" s="12" t="s">
        <v>80</v>
      </c>
      <c r="AY198" s="198" t="s">
        <v>154</v>
      </c>
    </row>
    <row r="199" s="1" customFormat="1" ht="16.5" customHeight="1">
      <c r="B199" s="175"/>
      <c r="C199" s="207" t="s">
        <v>545</v>
      </c>
      <c r="D199" s="207" t="s">
        <v>232</v>
      </c>
      <c r="E199" s="208" t="s">
        <v>546</v>
      </c>
      <c r="F199" s="209" t="s">
        <v>547</v>
      </c>
      <c r="G199" s="210" t="s">
        <v>241</v>
      </c>
      <c r="H199" s="211">
        <v>1</v>
      </c>
      <c r="I199" s="212"/>
      <c r="J199" s="213">
        <f>ROUND(I199*H199,2)</f>
        <v>0</v>
      </c>
      <c r="K199" s="209" t="s">
        <v>160</v>
      </c>
      <c r="L199" s="214"/>
      <c r="M199" s="215" t="s">
        <v>3</v>
      </c>
      <c r="N199" s="216" t="s">
        <v>43</v>
      </c>
      <c r="O199" s="67"/>
      <c r="P199" s="185">
        <f>O199*H199</f>
        <v>0</v>
      </c>
      <c r="Q199" s="185">
        <v>0.048000000000000001</v>
      </c>
      <c r="R199" s="185">
        <f>Q199*H199</f>
        <v>0.048000000000000001</v>
      </c>
      <c r="S199" s="185">
        <v>0</v>
      </c>
      <c r="T199" s="186">
        <f>S199*H199</f>
        <v>0</v>
      </c>
      <c r="AR199" s="19" t="s">
        <v>203</v>
      </c>
      <c r="AT199" s="19" t="s">
        <v>232</v>
      </c>
      <c r="AU199" s="19" t="s">
        <v>82</v>
      </c>
      <c r="AY199" s="19" t="s">
        <v>154</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161</v>
      </c>
      <c r="BM199" s="19" t="s">
        <v>548</v>
      </c>
    </row>
    <row r="200" s="1" customFormat="1" ht="22.5" customHeight="1">
      <c r="B200" s="175"/>
      <c r="C200" s="176" t="s">
        <v>549</v>
      </c>
      <c r="D200" s="176" t="s">
        <v>156</v>
      </c>
      <c r="E200" s="177" t="s">
        <v>550</v>
      </c>
      <c r="F200" s="178" t="s">
        <v>551</v>
      </c>
      <c r="G200" s="179" t="s">
        <v>241</v>
      </c>
      <c r="H200" s="180">
        <v>6</v>
      </c>
      <c r="I200" s="181"/>
      <c r="J200" s="182">
        <f>ROUND(I200*H200,2)</f>
        <v>0</v>
      </c>
      <c r="K200" s="178" t="s">
        <v>160</v>
      </c>
      <c r="L200" s="37"/>
      <c r="M200" s="183" t="s">
        <v>3</v>
      </c>
      <c r="N200" s="184" t="s">
        <v>43</v>
      </c>
      <c r="O200" s="67"/>
      <c r="P200" s="185">
        <f>O200*H200</f>
        <v>0</v>
      </c>
      <c r="Q200" s="185">
        <v>9.0000000000000006E-05</v>
      </c>
      <c r="R200" s="185">
        <f>Q200*H200</f>
        <v>0.00054000000000000001</v>
      </c>
      <c r="S200" s="185">
        <v>0</v>
      </c>
      <c r="T200" s="186">
        <f>S200*H200</f>
        <v>0</v>
      </c>
      <c r="AR200" s="19" t="s">
        <v>161</v>
      </c>
      <c r="AT200" s="19" t="s">
        <v>156</v>
      </c>
      <c r="AU200" s="19" t="s">
        <v>82</v>
      </c>
      <c r="AY200" s="19" t="s">
        <v>154</v>
      </c>
      <c r="BE200" s="187">
        <f>IF(N200="základní",J200,0)</f>
        <v>0</v>
      </c>
      <c r="BF200" s="187">
        <f>IF(N200="snížená",J200,0)</f>
        <v>0</v>
      </c>
      <c r="BG200" s="187">
        <f>IF(N200="zákl. přenesená",J200,0)</f>
        <v>0</v>
      </c>
      <c r="BH200" s="187">
        <f>IF(N200="sníž. přenesená",J200,0)</f>
        <v>0</v>
      </c>
      <c r="BI200" s="187">
        <f>IF(N200="nulová",J200,0)</f>
        <v>0</v>
      </c>
      <c r="BJ200" s="19" t="s">
        <v>80</v>
      </c>
      <c r="BK200" s="187">
        <f>ROUND(I200*H200,2)</f>
        <v>0</v>
      </c>
      <c r="BL200" s="19" t="s">
        <v>161</v>
      </c>
      <c r="BM200" s="19" t="s">
        <v>552</v>
      </c>
    </row>
    <row r="201" s="1" customFormat="1">
      <c r="B201" s="37"/>
      <c r="D201" s="188" t="s">
        <v>163</v>
      </c>
      <c r="F201" s="189" t="s">
        <v>514</v>
      </c>
      <c r="I201" s="121"/>
      <c r="L201" s="37"/>
      <c r="M201" s="190"/>
      <c r="N201" s="67"/>
      <c r="O201" s="67"/>
      <c r="P201" s="67"/>
      <c r="Q201" s="67"/>
      <c r="R201" s="67"/>
      <c r="S201" s="67"/>
      <c r="T201" s="68"/>
      <c r="AT201" s="19" t="s">
        <v>163</v>
      </c>
      <c r="AU201" s="19" t="s">
        <v>82</v>
      </c>
    </row>
    <row r="202" s="1" customFormat="1" ht="16.5" customHeight="1">
      <c r="B202" s="175"/>
      <c r="C202" s="207" t="s">
        <v>553</v>
      </c>
      <c r="D202" s="207" t="s">
        <v>232</v>
      </c>
      <c r="E202" s="208" t="s">
        <v>554</v>
      </c>
      <c r="F202" s="209" t="s">
        <v>555</v>
      </c>
      <c r="G202" s="210" t="s">
        <v>241</v>
      </c>
      <c r="H202" s="211">
        <v>3</v>
      </c>
      <c r="I202" s="212"/>
      <c r="J202" s="213">
        <f>ROUND(I202*H202,2)</f>
        <v>0</v>
      </c>
      <c r="K202" s="209" t="s">
        <v>160</v>
      </c>
      <c r="L202" s="214"/>
      <c r="M202" s="215" t="s">
        <v>3</v>
      </c>
      <c r="N202" s="216" t="s">
        <v>43</v>
      </c>
      <c r="O202" s="67"/>
      <c r="P202" s="185">
        <f>O202*H202</f>
        <v>0</v>
      </c>
      <c r="Q202" s="185">
        <v>0.056000000000000001</v>
      </c>
      <c r="R202" s="185">
        <f>Q202*H202</f>
        <v>0.16800000000000001</v>
      </c>
      <c r="S202" s="185">
        <v>0</v>
      </c>
      <c r="T202" s="186">
        <f>S202*H202</f>
        <v>0</v>
      </c>
      <c r="AR202" s="19" t="s">
        <v>203</v>
      </c>
      <c r="AT202" s="19" t="s">
        <v>232</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556</v>
      </c>
    </row>
    <row r="203" s="1" customFormat="1" ht="16.5" customHeight="1">
      <c r="B203" s="175"/>
      <c r="C203" s="207" t="s">
        <v>557</v>
      </c>
      <c r="D203" s="207" t="s">
        <v>232</v>
      </c>
      <c r="E203" s="208" t="s">
        <v>558</v>
      </c>
      <c r="F203" s="209" t="s">
        <v>559</v>
      </c>
      <c r="G203" s="210" t="s">
        <v>241</v>
      </c>
      <c r="H203" s="211">
        <v>3</v>
      </c>
      <c r="I203" s="212"/>
      <c r="J203" s="213">
        <f>ROUND(I203*H203,2)</f>
        <v>0</v>
      </c>
      <c r="K203" s="209" t="s">
        <v>160</v>
      </c>
      <c r="L203" s="214"/>
      <c r="M203" s="215" t="s">
        <v>3</v>
      </c>
      <c r="N203" s="216" t="s">
        <v>43</v>
      </c>
      <c r="O203" s="67"/>
      <c r="P203" s="185">
        <f>O203*H203</f>
        <v>0</v>
      </c>
      <c r="Q203" s="185">
        <v>0.044999999999999998</v>
      </c>
      <c r="R203" s="185">
        <f>Q203*H203</f>
        <v>0.13500000000000001</v>
      </c>
      <c r="S203" s="185">
        <v>0</v>
      </c>
      <c r="T203" s="186">
        <f>S203*H203</f>
        <v>0</v>
      </c>
      <c r="AR203" s="19" t="s">
        <v>203</v>
      </c>
      <c r="AT203" s="19" t="s">
        <v>232</v>
      </c>
      <c r="AU203" s="19" t="s">
        <v>82</v>
      </c>
      <c r="AY203" s="19" t="s">
        <v>154</v>
      </c>
      <c r="BE203" s="187">
        <f>IF(N203="základní",J203,0)</f>
        <v>0</v>
      </c>
      <c r="BF203" s="187">
        <f>IF(N203="snížená",J203,0)</f>
        <v>0</v>
      </c>
      <c r="BG203" s="187">
        <f>IF(N203="zákl. přenesená",J203,0)</f>
        <v>0</v>
      </c>
      <c r="BH203" s="187">
        <f>IF(N203="sníž. přenesená",J203,0)</f>
        <v>0</v>
      </c>
      <c r="BI203" s="187">
        <f>IF(N203="nulová",J203,0)</f>
        <v>0</v>
      </c>
      <c r="BJ203" s="19" t="s">
        <v>80</v>
      </c>
      <c r="BK203" s="187">
        <f>ROUND(I203*H203,2)</f>
        <v>0</v>
      </c>
      <c r="BL203" s="19" t="s">
        <v>161</v>
      </c>
      <c r="BM203" s="19" t="s">
        <v>560</v>
      </c>
    </row>
    <row r="204" s="1" customFormat="1" ht="16.5" customHeight="1">
      <c r="B204" s="175"/>
      <c r="C204" s="176" t="s">
        <v>561</v>
      </c>
      <c r="D204" s="176" t="s">
        <v>156</v>
      </c>
      <c r="E204" s="177" t="s">
        <v>562</v>
      </c>
      <c r="F204" s="178" t="s">
        <v>563</v>
      </c>
      <c r="G204" s="179" t="s">
        <v>241</v>
      </c>
      <c r="H204" s="180">
        <v>4</v>
      </c>
      <c r="I204" s="181"/>
      <c r="J204" s="182">
        <f>ROUND(I204*H204,2)</f>
        <v>0</v>
      </c>
      <c r="K204" s="178" t="s">
        <v>3</v>
      </c>
      <c r="L204" s="37"/>
      <c r="M204" s="183" t="s">
        <v>3</v>
      </c>
      <c r="N204" s="184" t="s">
        <v>43</v>
      </c>
      <c r="O204" s="67"/>
      <c r="P204" s="185">
        <f>O204*H204</f>
        <v>0</v>
      </c>
      <c r="Q204" s="185">
        <v>0.00167</v>
      </c>
      <c r="R204" s="185">
        <f>Q204*H204</f>
        <v>0.0066800000000000002</v>
      </c>
      <c r="S204" s="185">
        <v>0</v>
      </c>
      <c r="T204" s="186">
        <f>S204*H204</f>
        <v>0</v>
      </c>
      <c r="AR204" s="19" t="s">
        <v>161</v>
      </c>
      <c r="AT204" s="19" t="s">
        <v>156</v>
      </c>
      <c r="AU204" s="19" t="s">
        <v>82</v>
      </c>
      <c r="AY204" s="19" t="s">
        <v>154</v>
      </c>
      <c r="BE204" s="187">
        <f>IF(N204="základní",J204,0)</f>
        <v>0</v>
      </c>
      <c r="BF204" s="187">
        <f>IF(N204="snížená",J204,0)</f>
        <v>0</v>
      </c>
      <c r="BG204" s="187">
        <f>IF(N204="zákl. přenesená",J204,0)</f>
        <v>0</v>
      </c>
      <c r="BH204" s="187">
        <f>IF(N204="sníž. přenesená",J204,0)</f>
        <v>0</v>
      </c>
      <c r="BI204" s="187">
        <f>IF(N204="nulová",J204,0)</f>
        <v>0</v>
      </c>
      <c r="BJ204" s="19" t="s">
        <v>80</v>
      </c>
      <c r="BK204" s="187">
        <f>ROUND(I204*H204,2)</f>
        <v>0</v>
      </c>
      <c r="BL204" s="19" t="s">
        <v>161</v>
      </c>
      <c r="BM204" s="19" t="s">
        <v>564</v>
      </c>
    </row>
    <row r="205" s="12" customFormat="1">
      <c r="B205" s="191"/>
      <c r="D205" s="188" t="s">
        <v>165</v>
      </c>
      <c r="E205" s="198" t="s">
        <v>3</v>
      </c>
      <c r="F205" s="192" t="s">
        <v>565</v>
      </c>
      <c r="H205" s="193">
        <v>2</v>
      </c>
      <c r="I205" s="194"/>
      <c r="L205" s="191"/>
      <c r="M205" s="195"/>
      <c r="N205" s="196"/>
      <c r="O205" s="196"/>
      <c r="P205" s="196"/>
      <c r="Q205" s="196"/>
      <c r="R205" s="196"/>
      <c r="S205" s="196"/>
      <c r="T205" s="197"/>
      <c r="AT205" s="198" t="s">
        <v>165</v>
      </c>
      <c r="AU205" s="198" t="s">
        <v>82</v>
      </c>
      <c r="AV205" s="12" t="s">
        <v>82</v>
      </c>
      <c r="AW205" s="12" t="s">
        <v>33</v>
      </c>
      <c r="AX205" s="12" t="s">
        <v>72</v>
      </c>
      <c r="AY205" s="198" t="s">
        <v>154</v>
      </c>
    </row>
    <row r="206" s="12" customFormat="1">
      <c r="B206" s="191"/>
      <c r="D206" s="188" t="s">
        <v>165</v>
      </c>
      <c r="E206" s="198" t="s">
        <v>3</v>
      </c>
      <c r="F206" s="192" t="s">
        <v>566</v>
      </c>
      <c r="H206" s="193">
        <v>1</v>
      </c>
      <c r="I206" s="194"/>
      <c r="L206" s="191"/>
      <c r="M206" s="195"/>
      <c r="N206" s="196"/>
      <c r="O206" s="196"/>
      <c r="P206" s="196"/>
      <c r="Q206" s="196"/>
      <c r="R206" s="196"/>
      <c r="S206" s="196"/>
      <c r="T206" s="197"/>
      <c r="AT206" s="198" t="s">
        <v>165</v>
      </c>
      <c r="AU206" s="198" t="s">
        <v>82</v>
      </c>
      <c r="AV206" s="12" t="s">
        <v>82</v>
      </c>
      <c r="AW206" s="12" t="s">
        <v>33</v>
      </c>
      <c r="AX206" s="12" t="s">
        <v>72</v>
      </c>
      <c r="AY206" s="198" t="s">
        <v>154</v>
      </c>
    </row>
    <row r="207" s="12" customFormat="1">
      <c r="B207" s="191"/>
      <c r="D207" s="188" t="s">
        <v>165</v>
      </c>
      <c r="E207" s="198" t="s">
        <v>3</v>
      </c>
      <c r="F207" s="192" t="s">
        <v>567</v>
      </c>
      <c r="H207" s="193">
        <v>1</v>
      </c>
      <c r="I207" s="194"/>
      <c r="L207" s="191"/>
      <c r="M207" s="195"/>
      <c r="N207" s="196"/>
      <c r="O207" s="196"/>
      <c r="P207" s="196"/>
      <c r="Q207" s="196"/>
      <c r="R207" s="196"/>
      <c r="S207" s="196"/>
      <c r="T207" s="197"/>
      <c r="AT207" s="198" t="s">
        <v>165</v>
      </c>
      <c r="AU207" s="198" t="s">
        <v>82</v>
      </c>
      <c r="AV207" s="12" t="s">
        <v>82</v>
      </c>
      <c r="AW207" s="12" t="s">
        <v>33</v>
      </c>
      <c r="AX207" s="12" t="s">
        <v>72</v>
      </c>
      <c r="AY207" s="198" t="s">
        <v>154</v>
      </c>
    </row>
    <row r="208" s="13" customFormat="1">
      <c r="B208" s="199"/>
      <c r="D208" s="188" t="s">
        <v>165</v>
      </c>
      <c r="E208" s="200" t="s">
        <v>3</v>
      </c>
      <c r="F208" s="201" t="s">
        <v>179</v>
      </c>
      <c r="H208" s="202">
        <v>4</v>
      </c>
      <c r="I208" s="203"/>
      <c r="L208" s="199"/>
      <c r="M208" s="204"/>
      <c r="N208" s="205"/>
      <c r="O208" s="205"/>
      <c r="P208" s="205"/>
      <c r="Q208" s="205"/>
      <c r="R208" s="205"/>
      <c r="S208" s="205"/>
      <c r="T208" s="206"/>
      <c r="AT208" s="200" t="s">
        <v>165</v>
      </c>
      <c r="AU208" s="200" t="s">
        <v>82</v>
      </c>
      <c r="AV208" s="13" t="s">
        <v>161</v>
      </c>
      <c r="AW208" s="13" t="s">
        <v>33</v>
      </c>
      <c r="AX208" s="13" t="s">
        <v>80</v>
      </c>
      <c r="AY208" s="200" t="s">
        <v>154</v>
      </c>
    </row>
    <row r="209" s="1" customFormat="1" ht="16.5" customHeight="1">
      <c r="B209" s="175"/>
      <c r="C209" s="176" t="s">
        <v>568</v>
      </c>
      <c r="D209" s="176" t="s">
        <v>156</v>
      </c>
      <c r="E209" s="177" t="s">
        <v>569</v>
      </c>
      <c r="F209" s="178" t="s">
        <v>570</v>
      </c>
      <c r="G209" s="179" t="s">
        <v>253</v>
      </c>
      <c r="H209" s="180">
        <v>8.9199999999999999</v>
      </c>
      <c r="I209" s="181"/>
      <c r="J209" s="182">
        <f>ROUND(I209*H209,2)</f>
        <v>0</v>
      </c>
      <c r="K209" s="178" t="s">
        <v>3</v>
      </c>
      <c r="L209" s="37"/>
      <c r="M209" s="183" t="s">
        <v>3</v>
      </c>
      <c r="N209" s="184" t="s">
        <v>43</v>
      </c>
      <c r="O209" s="67"/>
      <c r="P209" s="185">
        <f>O209*H209</f>
        <v>0</v>
      </c>
      <c r="Q209" s="185">
        <v>0.00167</v>
      </c>
      <c r="R209" s="185">
        <f>Q209*H209</f>
        <v>0.014896400000000001</v>
      </c>
      <c r="S209" s="185">
        <v>0</v>
      </c>
      <c r="T209" s="186">
        <f>S209*H209</f>
        <v>0</v>
      </c>
      <c r="AR209" s="19" t="s">
        <v>161</v>
      </c>
      <c r="AT209" s="19" t="s">
        <v>156</v>
      </c>
      <c r="AU209" s="19" t="s">
        <v>82</v>
      </c>
      <c r="AY209" s="19" t="s">
        <v>154</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161</v>
      </c>
      <c r="BM209" s="19" t="s">
        <v>571</v>
      </c>
    </row>
    <row r="210" s="12" customFormat="1">
      <c r="B210" s="191"/>
      <c r="D210" s="188" t="s">
        <v>165</v>
      </c>
      <c r="E210" s="198" t="s">
        <v>3</v>
      </c>
      <c r="F210" s="192" t="s">
        <v>572</v>
      </c>
      <c r="H210" s="193">
        <v>8.9199999999999999</v>
      </c>
      <c r="I210" s="194"/>
      <c r="L210" s="191"/>
      <c r="M210" s="195"/>
      <c r="N210" s="196"/>
      <c r="O210" s="196"/>
      <c r="P210" s="196"/>
      <c r="Q210" s="196"/>
      <c r="R210" s="196"/>
      <c r="S210" s="196"/>
      <c r="T210" s="197"/>
      <c r="AT210" s="198" t="s">
        <v>165</v>
      </c>
      <c r="AU210" s="198" t="s">
        <v>82</v>
      </c>
      <c r="AV210" s="12" t="s">
        <v>82</v>
      </c>
      <c r="AW210" s="12" t="s">
        <v>33</v>
      </c>
      <c r="AX210" s="12" t="s">
        <v>80</v>
      </c>
      <c r="AY210" s="198" t="s">
        <v>154</v>
      </c>
    </row>
    <row r="211" s="1" customFormat="1" ht="16.5" customHeight="1">
      <c r="B211" s="175"/>
      <c r="C211" s="176" t="s">
        <v>573</v>
      </c>
      <c r="D211" s="176" t="s">
        <v>156</v>
      </c>
      <c r="E211" s="177" t="s">
        <v>574</v>
      </c>
      <c r="F211" s="178" t="s">
        <v>575</v>
      </c>
      <c r="G211" s="179" t="s">
        <v>241</v>
      </c>
      <c r="H211" s="180">
        <v>6</v>
      </c>
      <c r="I211" s="181"/>
      <c r="J211" s="182">
        <f>ROUND(I211*H211,2)</f>
        <v>0</v>
      </c>
      <c r="K211" s="178" t="s">
        <v>160</v>
      </c>
      <c r="L211" s="37"/>
      <c r="M211" s="183" t="s">
        <v>3</v>
      </c>
      <c r="N211" s="184" t="s">
        <v>43</v>
      </c>
      <c r="O211" s="67"/>
      <c r="P211" s="185">
        <f>O211*H211</f>
        <v>0</v>
      </c>
      <c r="Q211" s="185">
        <v>0.00296</v>
      </c>
      <c r="R211" s="185">
        <f>Q211*H211</f>
        <v>0.017759999999999998</v>
      </c>
      <c r="S211" s="185">
        <v>0</v>
      </c>
      <c r="T211" s="186">
        <f>S211*H211</f>
        <v>0</v>
      </c>
      <c r="AR211" s="19" t="s">
        <v>161</v>
      </c>
      <c r="AT211" s="19" t="s">
        <v>156</v>
      </c>
      <c r="AU211" s="19" t="s">
        <v>82</v>
      </c>
      <c r="AY211" s="19" t="s">
        <v>154</v>
      </c>
      <c r="BE211" s="187">
        <f>IF(N211="základní",J211,0)</f>
        <v>0</v>
      </c>
      <c r="BF211" s="187">
        <f>IF(N211="snížená",J211,0)</f>
        <v>0</v>
      </c>
      <c r="BG211" s="187">
        <f>IF(N211="zákl. přenesená",J211,0)</f>
        <v>0</v>
      </c>
      <c r="BH211" s="187">
        <f>IF(N211="sníž. přenesená",J211,0)</f>
        <v>0</v>
      </c>
      <c r="BI211" s="187">
        <f>IF(N211="nulová",J211,0)</f>
        <v>0</v>
      </c>
      <c r="BJ211" s="19" t="s">
        <v>80</v>
      </c>
      <c r="BK211" s="187">
        <f>ROUND(I211*H211,2)</f>
        <v>0</v>
      </c>
      <c r="BL211" s="19" t="s">
        <v>161</v>
      </c>
      <c r="BM211" s="19" t="s">
        <v>576</v>
      </c>
    </row>
    <row r="212" s="12" customFormat="1">
      <c r="B212" s="191"/>
      <c r="D212" s="188" t="s">
        <v>165</v>
      </c>
      <c r="E212" s="198" t="s">
        <v>3</v>
      </c>
      <c r="F212" s="192" t="s">
        <v>577</v>
      </c>
      <c r="H212" s="193">
        <v>1</v>
      </c>
      <c r="I212" s="194"/>
      <c r="L212" s="191"/>
      <c r="M212" s="195"/>
      <c r="N212" s="196"/>
      <c r="O212" s="196"/>
      <c r="P212" s="196"/>
      <c r="Q212" s="196"/>
      <c r="R212" s="196"/>
      <c r="S212" s="196"/>
      <c r="T212" s="197"/>
      <c r="AT212" s="198" t="s">
        <v>165</v>
      </c>
      <c r="AU212" s="198" t="s">
        <v>82</v>
      </c>
      <c r="AV212" s="12" t="s">
        <v>82</v>
      </c>
      <c r="AW212" s="12" t="s">
        <v>33</v>
      </c>
      <c r="AX212" s="12" t="s">
        <v>72</v>
      </c>
      <c r="AY212" s="198" t="s">
        <v>154</v>
      </c>
    </row>
    <row r="213" s="12" customFormat="1">
      <c r="B213" s="191"/>
      <c r="D213" s="188" t="s">
        <v>165</v>
      </c>
      <c r="E213" s="198" t="s">
        <v>3</v>
      </c>
      <c r="F213" s="192" t="s">
        <v>578</v>
      </c>
      <c r="H213" s="193">
        <v>1</v>
      </c>
      <c r="I213" s="194"/>
      <c r="L213" s="191"/>
      <c r="M213" s="195"/>
      <c r="N213" s="196"/>
      <c r="O213" s="196"/>
      <c r="P213" s="196"/>
      <c r="Q213" s="196"/>
      <c r="R213" s="196"/>
      <c r="S213" s="196"/>
      <c r="T213" s="197"/>
      <c r="AT213" s="198" t="s">
        <v>165</v>
      </c>
      <c r="AU213" s="198" t="s">
        <v>82</v>
      </c>
      <c r="AV213" s="12" t="s">
        <v>82</v>
      </c>
      <c r="AW213" s="12" t="s">
        <v>33</v>
      </c>
      <c r="AX213" s="12" t="s">
        <v>72</v>
      </c>
      <c r="AY213" s="198" t="s">
        <v>154</v>
      </c>
    </row>
    <row r="214" s="12" customFormat="1">
      <c r="B214" s="191"/>
      <c r="D214" s="188" t="s">
        <v>165</v>
      </c>
      <c r="E214" s="198" t="s">
        <v>3</v>
      </c>
      <c r="F214" s="192" t="s">
        <v>579</v>
      </c>
      <c r="H214" s="193">
        <v>1</v>
      </c>
      <c r="I214" s="194"/>
      <c r="L214" s="191"/>
      <c r="M214" s="195"/>
      <c r="N214" s="196"/>
      <c r="O214" s="196"/>
      <c r="P214" s="196"/>
      <c r="Q214" s="196"/>
      <c r="R214" s="196"/>
      <c r="S214" s="196"/>
      <c r="T214" s="197"/>
      <c r="AT214" s="198" t="s">
        <v>165</v>
      </c>
      <c r="AU214" s="198" t="s">
        <v>82</v>
      </c>
      <c r="AV214" s="12" t="s">
        <v>82</v>
      </c>
      <c r="AW214" s="12" t="s">
        <v>33</v>
      </c>
      <c r="AX214" s="12" t="s">
        <v>72</v>
      </c>
      <c r="AY214" s="198" t="s">
        <v>154</v>
      </c>
    </row>
    <row r="215" s="12" customFormat="1">
      <c r="B215" s="191"/>
      <c r="D215" s="188" t="s">
        <v>165</v>
      </c>
      <c r="E215" s="198" t="s">
        <v>3</v>
      </c>
      <c r="F215" s="192" t="s">
        <v>580</v>
      </c>
      <c r="H215" s="193">
        <v>1</v>
      </c>
      <c r="I215" s="194"/>
      <c r="L215" s="191"/>
      <c r="M215" s="195"/>
      <c r="N215" s="196"/>
      <c r="O215" s="196"/>
      <c r="P215" s="196"/>
      <c r="Q215" s="196"/>
      <c r="R215" s="196"/>
      <c r="S215" s="196"/>
      <c r="T215" s="197"/>
      <c r="AT215" s="198" t="s">
        <v>165</v>
      </c>
      <c r="AU215" s="198" t="s">
        <v>82</v>
      </c>
      <c r="AV215" s="12" t="s">
        <v>82</v>
      </c>
      <c r="AW215" s="12" t="s">
        <v>33</v>
      </c>
      <c r="AX215" s="12" t="s">
        <v>72</v>
      </c>
      <c r="AY215" s="198" t="s">
        <v>154</v>
      </c>
    </row>
    <row r="216" s="12" customFormat="1">
      <c r="B216" s="191"/>
      <c r="D216" s="188" t="s">
        <v>165</v>
      </c>
      <c r="E216" s="198" t="s">
        <v>3</v>
      </c>
      <c r="F216" s="192" t="s">
        <v>581</v>
      </c>
      <c r="H216" s="193">
        <v>2</v>
      </c>
      <c r="I216" s="194"/>
      <c r="L216" s="191"/>
      <c r="M216" s="195"/>
      <c r="N216" s="196"/>
      <c r="O216" s="196"/>
      <c r="P216" s="196"/>
      <c r="Q216" s="196"/>
      <c r="R216" s="196"/>
      <c r="S216" s="196"/>
      <c r="T216" s="197"/>
      <c r="AT216" s="198" t="s">
        <v>165</v>
      </c>
      <c r="AU216" s="198" t="s">
        <v>82</v>
      </c>
      <c r="AV216" s="12" t="s">
        <v>82</v>
      </c>
      <c r="AW216" s="12" t="s">
        <v>33</v>
      </c>
      <c r="AX216" s="12" t="s">
        <v>72</v>
      </c>
      <c r="AY216" s="198" t="s">
        <v>154</v>
      </c>
    </row>
    <row r="217" s="13" customFormat="1">
      <c r="B217" s="199"/>
      <c r="D217" s="188" t="s">
        <v>165</v>
      </c>
      <c r="E217" s="200" t="s">
        <v>3</v>
      </c>
      <c r="F217" s="201" t="s">
        <v>179</v>
      </c>
      <c r="H217" s="202">
        <v>6</v>
      </c>
      <c r="I217" s="203"/>
      <c r="L217" s="199"/>
      <c r="M217" s="204"/>
      <c r="N217" s="205"/>
      <c r="O217" s="205"/>
      <c r="P217" s="205"/>
      <c r="Q217" s="205"/>
      <c r="R217" s="205"/>
      <c r="S217" s="205"/>
      <c r="T217" s="206"/>
      <c r="AT217" s="200" t="s">
        <v>165</v>
      </c>
      <c r="AU217" s="200" t="s">
        <v>82</v>
      </c>
      <c r="AV217" s="13" t="s">
        <v>161</v>
      </c>
      <c r="AW217" s="13" t="s">
        <v>33</v>
      </c>
      <c r="AX217" s="13" t="s">
        <v>80</v>
      </c>
      <c r="AY217" s="200" t="s">
        <v>154</v>
      </c>
    </row>
    <row r="218" s="1" customFormat="1" ht="22.5" customHeight="1">
      <c r="B218" s="175"/>
      <c r="C218" s="176" t="s">
        <v>582</v>
      </c>
      <c r="D218" s="176" t="s">
        <v>156</v>
      </c>
      <c r="E218" s="177" t="s">
        <v>583</v>
      </c>
      <c r="F218" s="178" t="s">
        <v>584</v>
      </c>
      <c r="G218" s="179" t="s">
        <v>253</v>
      </c>
      <c r="H218" s="180">
        <v>19.52</v>
      </c>
      <c r="I218" s="181"/>
      <c r="J218" s="182">
        <f>ROUND(I218*H218,2)</f>
        <v>0</v>
      </c>
      <c r="K218" s="178" t="s">
        <v>160</v>
      </c>
      <c r="L218" s="37"/>
      <c r="M218" s="183" t="s">
        <v>3</v>
      </c>
      <c r="N218" s="184" t="s">
        <v>43</v>
      </c>
      <c r="O218" s="67"/>
      <c r="P218" s="185">
        <f>O218*H218</f>
        <v>0</v>
      </c>
      <c r="Q218" s="185">
        <v>0</v>
      </c>
      <c r="R218" s="185">
        <f>Q218*H218</f>
        <v>0</v>
      </c>
      <c r="S218" s="185">
        <v>0</v>
      </c>
      <c r="T218" s="186">
        <f>S218*H218</f>
        <v>0</v>
      </c>
      <c r="AR218" s="19" t="s">
        <v>161</v>
      </c>
      <c r="AT218" s="19" t="s">
        <v>156</v>
      </c>
      <c r="AU218" s="19" t="s">
        <v>82</v>
      </c>
      <c r="AY218" s="19" t="s">
        <v>154</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161</v>
      </c>
      <c r="BM218" s="19" t="s">
        <v>585</v>
      </c>
    </row>
    <row r="219" s="1" customFormat="1">
      <c r="B219" s="37"/>
      <c r="D219" s="188" t="s">
        <v>163</v>
      </c>
      <c r="F219" s="189" t="s">
        <v>586</v>
      </c>
      <c r="I219" s="121"/>
      <c r="L219" s="37"/>
      <c r="M219" s="190"/>
      <c r="N219" s="67"/>
      <c r="O219" s="67"/>
      <c r="P219" s="67"/>
      <c r="Q219" s="67"/>
      <c r="R219" s="67"/>
      <c r="S219" s="67"/>
      <c r="T219" s="68"/>
      <c r="AT219" s="19" t="s">
        <v>163</v>
      </c>
      <c r="AU219" s="19" t="s">
        <v>82</v>
      </c>
    </row>
    <row r="220" s="12" customFormat="1">
      <c r="B220" s="191"/>
      <c r="D220" s="188" t="s">
        <v>165</v>
      </c>
      <c r="E220" s="198" t="s">
        <v>363</v>
      </c>
      <c r="F220" s="192" t="s">
        <v>587</v>
      </c>
      <c r="H220" s="193">
        <v>19.52</v>
      </c>
      <c r="I220" s="194"/>
      <c r="L220" s="191"/>
      <c r="M220" s="195"/>
      <c r="N220" s="196"/>
      <c r="O220" s="196"/>
      <c r="P220" s="196"/>
      <c r="Q220" s="196"/>
      <c r="R220" s="196"/>
      <c r="S220" s="196"/>
      <c r="T220" s="197"/>
      <c r="AT220" s="198" t="s">
        <v>165</v>
      </c>
      <c r="AU220" s="198" t="s">
        <v>82</v>
      </c>
      <c r="AV220" s="12" t="s">
        <v>82</v>
      </c>
      <c r="AW220" s="12" t="s">
        <v>33</v>
      </c>
      <c r="AX220" s="12" t="s">
        <v>80</v>
      </c>
      <c r="AY220" s="198" t="s">
        <v>154</v>
      </c>
    </row>
    <row r="221" s="1" customFormat="1" ht="16.5" customHeight="1">
      <c r="B221" s="175"/>
      <c r="C221" s="207" t="s">
        <v>588</v>
      </c>
      <c r="D221" s="207" t="s">
        <v>232</v>
      </c>
      <c r="E221" s="208" t="s">
        <v>589</v>
      </c>
      <c r="F221" s="209" t="s">
        <v>590</v>
      </c>
      <c r="G221" s="210" t="s">
        <v>253</v>
      </c>
      <c r="H221" s="211">
        <v>19.812999999999999</v>
      </c>
      <c r="I221" s="212"/>
      <c r="J221" s="213">
        <f>ROUND(I221*H221,2)</f>
        <v>0</v>
      </c>
      <c r="K221" s="209" t="s">
        <v>160</v>
      </c>
      <c r="L221" s="214"/>
      <c r="M221" s="215" t="s">
        <v>3</v>
      </c>
      <c r="N221" s="216" t="s">
        <v>43</v>
      </c>
      <c r="O221" s="67"/>
      <c r="P221" s="185">
        <f>O221*H221</f>
        <v>0</v>
      </c>
      <c r="Q221" s="185">
        <v>0.0027000000000000001</v>
      </c>
      <c r="R221" s="185">
        <f>Q221*H221</f>
        <v>0.053495099999999997</v>
      </c>
      <c r="S221" s="185">
        <v>0</v>
      </c>
      <c r="T221" s="186">
        <f>S221*H221</f>
        <v>0</v>
      </c>
      <c r="AR221" s="19" t="s">
        <v>203</v>
      </c>
      <c r="AT221" s="19" t="s">
        <v>232</v>
      </c>
      <c r="AU221" s="19" t="s">
        <v>82</v>
      </c>
      <c r="AY221" s="19" t="s">
        <v>154</v>
      </c>
      <c r="BE221" s="187">
        <f>IF(N221="základní",J221,0)</f>
        <v>0</v>
      </c>
      <c r="BF221" s="187">
        <f>IF(N221="snížená",J221,0)</f>
        <v>0</v>
      </c>
      <c r="BG221" s="187">
        <f>IF(N221="zákl. přenesená",J221,0)</f>
        <v>0</v>
      </c>
      <c r="BH221" s="187">
        <f>IF(N221="sníž. přenesená",J221,0)</f>
        <v>0</v>
      </c>
      <c r="BI221" s="187">
        <f>IF(N221="nulová",J221,0)</f>
        <v>0</v>
      </c>
      <c r="BJ221" s="19" t="s">
        <v>80</v>
      </c>
      <c r="BK221" s="187">
        <f>ROUND(I221*H221,2)</f>
        <v>0</v>
      </c>
      <c r="BL221" s="19" t="s">
        <v>161</v>
      </c>
      <c r="BM221" s="19" t="s">
        <v>591</v>
      </c>
    </row>
    <row r="222" s="12" customFormat="1">
      <c r="B222" s="191"/>
      <c r="D222" s="188" t="s">
        <v>165</v>
      </c>
      <c r="F222" s="192" t="s">
        <v>592</v>
      </c>
      <c r="H222" s="193">
        <v>19.812999999999999</v>
      </c>
      <c r="I222" s="194"/>
      <c r="L222" s="191"/>
      <c r="M222" s="195"/>
      <c r="N222" s="196"/>
      <c r="O222" s="196"/>
      <c r="P222" s="196"/>
      <c r="Q222" s="196"/>
      <c r="R222" s="196"/>
      <c r="S222" s="196"/>
      <c r="T222" s="197"/>
      <c r="AT222" s="198" t="s">
        <v>165</v>
      </c>
      <c r="AU222" s="198" t="s">
        <v>82</v>
      </c>
      <c r="AV222" s="12" t="s">
        <v>82</v>
      </c>
      <c r="AW222" s="12" t="s">
        <v>4</v>
      </c>
      <c r="AX222" s="12" t="s">
        <v>80</v>
      </c>
      <c r="AY222" s="198" t="s">
        <v>154</v>
      </c>
    </row>
    <row r="223" s="1" customFormat="1" ht="22.5" customHeight="1">
      <c r="B223" s="175"/>
      <c r="C223" s="176" t="s">
        <v>593</v>
      </c>
      <c r="D223" s="176" t="s">
        <v>156</v>
      </c>
      <c r="E223" s="177" t="s">
        <v>594</v>
      </c>
      <c r="F223" s="178" t="s">
        <v>595</v>
      </c>
      <c r="G223" s="179" t="s">
        <v>253</v>
      </c>
      <c r="H223" s="180">
        <v>38.149999999999999</v>
      </c>
      <c r="I223" s="181"/>
      <c r="J223" s="182">
        <f>ROUND(I223*H223,2)</f>
        <v>0</v>
      </c>
      <c r="K223" s="178" t="s">
        <v>160</v>
      </c>
      <c r="L223" s="37"/>
      <c r="M223" s="183" t="s">
        <v>3</v>
      </c>
      <c r="N223" s="184" t="s">
        <v>43</v>
      </c>
      <c r="O223" s="67"/>
      <c r="P223" s="185">
        <f>O223*H223</f>
        <v>0</v>
      </c>
      <c r="Q223" s="185">
        <v>0</v>
      </c>
      <c r="R223" s="185">
        <f>Q223*H223</f>
        <v>0</v>
      </c>
      <c r="S223" s="185">
        <v>0</v>
      </c>
      <c r="T223" s="186">
        <f>S223*H223</f>
        <v>0</v>
      </c>
      <c r="AR223" s="19" t="s">
        <v>161</v>
      </c>
      <c r="AT223" s="19" t="s">
        <v>156</v>
      </c>
      <c r="AU223" s="19" t="s">
        <v>82</v>
      </c>
      <c r="AY223" s="19" t="s">
        <v>154</v>
      </c>
      <c r="BE223" s="187">
        <f>IF(N223="základní",J223,0)</f>
        <v>0</v>
      </c>
      <c r="BF223" s="187">
        <f>IF(N223="snížená",J223,0)</f>
        <v>0</v>
      </c>
      <c r="BG223" s="187">
        <f>IF(N223="zákl. přenesená",J223,0)</f>
        <v>0</v>
      </c>
      <c r="BH223" s="187">
        <f>IF(N223="sníž. přenesená",J223,0)</f>
        <v>0</v>
      </c>
      <c r="BI223" s="187">
        <f>IF(N223="nulová",J223,0)</f>
        <v>0</v>
      </c>
      <c r="BJ223" s="19" t="s">
        <v>80</v>
      </c>
      <c r="BK223" s="187">
        <f>ROUND(I223*H223,2)</f>
        <v>0</v>
      </c>
      <c r="BL223" s="19" t="s">
        <v>161</v>
      </c>
      <c r="BM223" s="19" t="s">
        <v>596</v>
      </c>
    </row>
    <row r="224" s="1" customFormat="1">
      <c r="B224" s="37"/>
      <c r="D224" s="188" t="s">
        <v>163</v>
      </c>
      <c r="F224" s="189" t="s">
        <v>586</v>
      </c>
      <c r="I224" s="121"/>
      <c r="L224" s="37"/>
      <c r="M224" s="190"/>
      <c r="N224" s="67"/>
      <c r="O224" s="67"/>
      <c r="P224" s="67"/>
      <c r="Q224" s="67"/>
      <c r="R224" s="67"/>
      <c r="S224" s="67"/>
      <c r="T224" s="68"/>
      <c r="AT224" s="19" t="s">
        <v>163</v>
      </c>
      <c r="AU224" s="19" t="s">
        <v>82</v>
      </c>
    </row>
    <row r="225" s="12" customFormat="1">
      <c r="B225" s="191"/>
      <c r="D225" s="188" t="s">
        <v>165</v>
      </c>
      <c r="E225" s="198" t="s">
        <v>357</v>
      </c>
      <c r="F225" s="192" t="s">
        <v>597</v>
      </c>
      <c r="H225" s="193">
        <v>38.149999999999999</v>
      </c>
      <c r="I225" s="194"/>
      <c r="L225" s="191"/>
      <c r="M225" s="195"/>
      <c r="N225" s="196"/>
      <c r="O225" s="196"/>
      <c r="P225" s="196"/>
      <c r="Q225" s="196"/>
      <c r="R225" s="196"/>
      <c r="S225" s="196"/>
      <c r="T225" s="197"/>
      <c r="AT225" s="198" t="s">
        <v>165</v>
      </c>
      <c r="AU225" s="198" t="s">
        <v>82</v>
      </c>
      <c r="AV225" s="12" t="s">
        <v>82</v>
      </c>
      <c r="AW225" s="12" t="s">
        <v>33</v>
      </c>
      <c r="AX225" s="12" t="s">
        <v>80</v>
      </c>
      <c r="AY225" s="198" t="s">
        <v>154</v>
      </c>
    </row>
    <row r="226" s="1" customFormat="1" ht="16.5" customHeight="1">
      <c r="B226" s="175"/>
      <c r="C226" s="207" t="s">
        <v>598</v>
      </c>
      <c r="D226" s="207" t="s">
        <v>232</v>
      </c>
      <c r="E226" s="208" t="s">
        <v>599</v>
      </c>
      <c r="F226" s="209" t="s">
        <v>600</v>
      </c>
      <c r="G226" s="210" t="s">
        <v>253</v>
      </c>
      <c r="H226" s="211">
        <v>38.722000000000001</v>
      </c>
      <c r="I226" s="212"/>
      <c r="J226" s="213">
        <f>ROUND(I226*H226,2)</f>
        <v>0</v>
      </c>
      <c r="K226" s="209" t="s">
        <v>160</v>
      </c>
      <c r="L226" s="214"/>
      <c r="M226" s="215" t="s">
        <v>3</v>
      </c>
      <c r="N226" s="216" t="s">
        <v>43</v>
      </c>
      <c r="O226" s="67"/>
      <c r="P226" s="185">
        <f>O226*H226</f>
        <v>0</v>
      </c>
      <c r="Q226" s="185">
        <v>0.0038</v>
      </c>
      <c r="R226" s="185">
        <f>Q226*H226</f>
        <v>0.14714360000000001</v>
      </c>
      <c r="S226" s="185">
        <v>0</v>
      </c>
      <c r="T226" s="186">
        <f>S226*H226</f>
        <v>0</v>
      </c>
      <c r="AR226" s="19" t="s">
        <v>203</v>
      </c>
      <c r="AT226" s="19" t="s">
        <v>232</v>
      </c>
      <c r="AU226" s="19" t="s">
        <v>82</v>
      </c>
      <c r="AY226" s="19" t="s">
        <v>154</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161</v>
      </c>
      <c r="BM226" s="19" t="s">
        <v>601</v>
      </c>
    </row>
    <row r="227" s="12" customFormat="1">
      <c r="B227" s="191"/>
      <c r="D227" s="188" t="s">
        <v>165</v>
      </c>
      <c r="F227" s="192" t="s">
        <v>602</v>
      </c>
      <c r="H227" s="193">
        <v>38.722000000000001</v>
      </c>
      <c r="I227" s="194"/>
      <c r="L227" s="191"/>
      <c r="M227" s="195"/>
      <c r="N227" s="196"/>
      <c r="O227" s="196"/>
      <c r="P227" s="196"/>
      <c r="Q227" s="196"/>
      <c r="R227" s="196"/>
      <c r="S227" s="196"/>
      <c r="T227" s="197"/>
      <c r="AT227" s="198" t="s">
        <v>165</v>
      </c>
      <c r="AU227" s="198" t="s">
        <v>82</v>
      </c>
      <c r="AV227" s="12" t="s">
        <v>82</v>
      </c>
      <c r="AW227" s="12" t="s">
        <v>4</v>
      </c>
      <c r="AX227" s="12" t="s">
        <v>80</v>
      </c>
      <c r="AY227" s="198" t="s">
        <v>154</v>
      </c>
    </row>
    <row r="228" s="1" customFormat="1" ht="22.5" customHeight="1">
      <c r="B228" s="175"/>
      <c r="C228" s="176" t="s">
        <v>603</v>
      </c>
      <c r="D228" s="176" t="s">
        <v>156</v>
      </c>
      <c r="E228" s="177" t="s">
        <v>604</v>
      </c>
      <c r="F228" s="178" t="s">
        <v>605</v>
      </c>
      <c r="G228" s="179" t="s">
        <v>253</v>
      </c>
      <c r="H228" s="180">
        <v>25.210000000000001</v>
      </c>
      <c r="I228" s="181"/>
      <c r="J228" s="182">
        <f>ROUND(I228*H228,2)</f>
        <v>0</v>
      </c>
      <c r="K228" s="178" t="s">
        <v>160</v>
      </c>
      <c r="L228" s="37"/>
      <c r="M228" s="183" t="s">
        <v>3</v>
      </c>
      <c r="N228" s="184" t="s">
        <v>43</v>
      </c>
      <c r="O228" s="67"/>
      <c r="P228" s="185">
        <f>O228*H228</f>
        <v>0</v>
      </c>
      <c r="Q228" s="185">
        <v>0.0041000000000000003</v>
      </c>
      <c r="R228" s="185">
        <f>Q228*H228</f>
        <v>0.10336100000000001</v>
      </c>
      <c r="S228" s="185">
        <v>0</v>
      </c>
      <c r="T228" s="186">
        <f>S228*H228</f>
        <v>0</v>
      </c>
      <c r="AR228" s="19" t="s">
        <v>161</v>
      </c>
      <c r="AT228" s="19" t="s">
        <v>156</v>
      </c>
      <c r="AU228" s="19" t="s">
        <v>82</v>
      </c>
      <c r="AY228" s="19" t="s">
        <v>154</v>
      </c>
      <c r="BE228" s="187">
        <f>IF(N228="základní",J228,0)</f>
        <v>0</v>
      </c>
      <c r="BF228" s="187">
        <f>IF(N228="snížená",J228,0)</f>
        <v>0</v>
      </c>
      <c r="BG228" s="187">
        <f>IF(N228="zákl. přenesená",J228,0)</f>
        <v>0</v>
      </c>
      <c r="BH228" s="187">
        <f>IF(N228="sníž. přenesená",J228,0)</f>
        <v>0</v>
      </c>
      <c r="BI228" s="187">
        <f>IF(N228="nulová",J228,0)</f>
        <v>0</v>
      </c>
      <c r="BJ228" s="19" t="s">
        <v>80</v>
      </c>
      <c r="BK228" s="187">
        <f>ROUND(I228*H228,2)</f>
        <v>0</v>
      </c>
      <c r="BL228" s="19" t="s">
        <v>161</v>
      </c>
      <c r="BM228" s="19" t="s">
        <v>606</v>
      </c>
    </row>
    <row r="229" s="1" customFormat="1">
      <c r="B229" s="37"/>
      <c r="D229" s="188" t="s">
        <v>163</v>
      </c>
      <c r="F229" s="189" t="s">
        <v>607</v>
      </c>
      <c r="I229" s="121"/>
      <c r="L229" s="37"/>
      <c r="M229" s="190"/>
      <c r="N229" s="67"/>
      <c r="O229" s="67"/>
      <c r="P229" s="67"/>
      <c r="Q229" s="67"/>
      <c r="R229" s="67"/>
      <c r="S229" s="67"/>
      <c r="T229" s="68"/>
      <c r="AT229" s="19" t="s">
        <v>163</v>
      </c>
      <c r="AU229" s="19" t="s">
        <v>82</v>
      </c>
    </row>
    <row r="230" s="12" customFormat="1">
      <c r="B230" s="191"/>
      <c r="D230" s="188" t="s">
        <v>165</v>
      </c>
      <c r="E230" s="198" t="s">
        <v>3</v>
      </c>
      <c r="F230" s="192" t="s">
        <v>608</v>
      </c>
      <c r="H230" s="193">
        <v>11.76</v>
      </c>
      <c r="I230" s="194"/>
      <c r="L230" s="191"/>
      <c r="M230" s="195"/>
      <c r="N230" s="196"/>
      <c r="O230" s="196"/>
      <c r="P230" s="196"/>
      <c r="Q230" s="196"/>
      <c r="R230" s="196"/>
      <c r="S230" s="196"/>
      <c r="T230" s="197"/>
      <c r="AT230" s="198" t="s">
        <v>165</v>
      </c>
      <c r="AU230" s="198" t="s">
        <v>82</v>
      </c>
      <c r="AV230" s="12" t="s">
        <v>82</v>
      </c>
      <c r="AW230" s="12" t="s">
        <v>33</v>
      </c>
      <c r="AX230" s="12" t="s">
        <v>72</v>
      </c>
      <c r="AY230" s="198" t="s">
        <v>154</v>
      </c>
    </row>
    <row r="231" s="12" customFormat="1">
      <c r="B231" s="191"/>
      <c r="D231" s="188" t="s">
        <v>165</v>
      </c>
      <c r="E231" s="198" t="s">
        <v>3</v>
      </c>
      <c r="F231" s="192" t="s">
        <v>609</v>
      </c>
      <c r="H231" s="193">
        <v>13.449999999999999</v>
      </c>
      <c r="I231" s="194"/>
      <c r="L231" s="191"/>
      <c r="M231" s="195"/>
      <c r="N231" s="196"/>
      <c r="O231" s="196"/>
      <c r="P231" s="196"/>
      <c r="Q231" s="196"/>
      <c r="R231" s="196"/>
      <c r="S231" s="196"/>
      <c r="T231" s="197"/>
      <c r="AT231" s="198" t="s">
        <v>165</v>
      </c>
      <c r="AU231" s="198" t="s">
        <v>82</v>
      </c>
      <c r="AV231" s="12" t="s">
        <v>82</v>
      </c>
      <c r="AW231" s="12" t="s">
        <v>33</v>
      </c>
      <c r="AX231" s="12" t="s">
        <v>72</v>
      </c>
      <c r="AY231" s="198" t="s">
        <v>154</v>
      </c>
    </row>
    <row r="232" s="13" customFormat="1">
      <c r="B232" s="199"/>
      <c r="D232" s="188" t="s">
        <v>165</v>
      </c>
      <c r="E232" s="200" t="s">
        <v>387</v>
      </c>
      <c r="F232" s="201" t="s">
        <v>179</v>
      </c>
      <c r="H232" s="202">
        <v>25.210000000000001</v>
      </c>
      <c r="I232" s="203"/>
      <c r="L232" s="199"/>
      <c r="M232" s="204"/>
      <c r="N232" s="205"/>
      <c r="O232" s="205"/>
      <c r="P232" s="205"/>
      <c r="Q232" s="205"/>
      <c r="R232" s="205"/>
      <c r="S232" s="205"/>
      <c r="T232" s="206"/>
      <c r="AT232" s="200" t="s">
        <v>165</v>
      </c>
      <c r="AU232" s="200" t="s">
        <v>82</v>
      </c>
      <c r="AV232" s="13" t="s">
        <v>161</v>
      </c>
      <c r="AW232" s="13" t="s">
        <v>33</v>
      </c>
      <c r="AX232" s="13" t="s">
        <v>80</v>
      </c>
      <c r="AY232" s="200" t="s">
        <v>154</v>
      </c>
    </row>
    <row r="233" s="1" customFormat="1" ht="22.5" customHeight="1">
      <c r="B233" s="175"/>
      <c r="C233" s="176" t="s">
        <v>610</v>
      </c>
      <c r="D233" s="176" t="s">
        <v>156</v>
      </c>
      <c r="E233" s="177" t="s">
        <v>611</v>
      </c>
      <c r="F233" s="178" t="s">
        <v>612</v>
      </c>
      <c r="G233" s="179" t="s">
        <v>241</v>
      </c>
      <c r="H233" s="180">
        <v>10</v>
      </c>
      <c r="I233" s="181"/>
      <c r="J233" s="182">
        <f>ROUND(I233*H233,2)</f>
        <v>0</v>
      </c>
      <c r="K233" s="178" t="s">
        <v>160</v>
      </c>
      <c r="L233" s="37"/>
      <c r="M233" s="183" t="s">
        <v>3</v>
      </c>
      <c r="N233" s="184" t="s">
        <v>43</v>
      </c>
      <c r="O233" s="67"/>
      <c r="P233" s="185">
        <f>O233*H233</f>
        <v>0</v>
      </c>
      <c r="Q233" s="185">
        <v>0</v>
      </c>
      <c r="R233" s="185">
        <f>Q233*H233</f>
        <v>0</v>
      </c>
      <c r="S233" s="185">
        <v>0</v>
      </c>
      <c r="T233" s="186">
        <f>S233*H233</f>
        <v>0</v>
      </c>
      <c r="AR233" s="19" t="s">
        <v>161</v>
      </c>
      <c r="AT233" s="19" t="s">
        <v>156</v>
      </c>
      <c r="AU233" s="19" t="s">
        <v>82</v>
      </c>
      <c r="AY233" s="19" t="s">
        <v>154</v>
      </c>
      <c r="BE233" s="187">
        <f>IF(N233="základní",J233,0)</f>
        <v>0</v>
      </c>
      <c r="BF233" s="187">
        <f>IF(N233="snížená",J233,0)</f>
        <v>0</v>
      </c>
      <c r="BG233" s="187">
        <f>IF(N233="zákl. přenesená",J233,0)</f>
        <v>0</v>
      </c>
      <c r="BH233" s="187">
        <f>IF(N233="sníž. přenesená",J233,0)</f>
        <v>0</v>
      </c>
      <c r="BI233" s="187">
        <f>IF(N233="nulová",J233,0)</f>
        <v>0</v>
      </c>
      <c r="BJ233" s="19" t="s">
        <v>80</v>
      </c>
      <c r="BK233" s="187">
        <f>ROUND(I233*H233,2)</f>
        <v>0</v>
      </c>
      <c r="BL233" s="19" t="s">
        <v>161</v>
      </c>
      <c r="BM233" s="19" t="s">
        <v>613</v>
      </c>
    </row>
    <row r="234" s="1" customFormat="1">
      <c r="B234" s="37"/>
      <c r="D234" s="188" t="s">
        <v>163</v>
      </c>
      <c r="F234" s="189" t="s">
        <v>614</v>
      </c>
      <c r="I234" s="121"/>
      <c r="L234" s="37"/>
      <c r="M234" s="190"/>
      <c r="N234" s="67"/>
      <c r="O234" s="67"/>
      <c r="P234" s="67"/>
      <c r="Q234" s="67"/>
      <c r="R234" s="67"/>
      <c r="S234" s="67"/>
      <c r="T234" s="68"/>
      <c r="AT234" s="19" t="s">
        <v>163</v>
      </c>
      <c r="AU234" s="19" t="s">
        <v>82</v>
      </c>
    </row>
    <row r="235" s="1" customFormat="1" ht="16.5" customHeight="1">
      <c r="B235" s="175"/>
      <c r="C235" s="207" t="s">
        <v>615</v>
      </c>
      <c r="D235" s="207" t="s">
        <v>232</v>
      </c>
      <c r="E235" s="208" t="s">
        <v>616</v>
      </c>
      <c r="F235" s="209" t="s">
        <v>617</v>
      </c>
      <c r="G235" s="210" t="s">
        <v>241</v>
      </c>
      <c r="H235" s="211">
        <v>3</v>
      </c>
      <c r="I235" s="212"/>
      <c r="J235" s="213">
        <f>ROUND(I235*H235,2)</f>
        <v>0</v>
      </c>
      <c r="K235" s="209" t="s">
        <v>160</v>
      </c>
      <c r="L235" s="214"/>
      <c r="M235" s="215" t="s">
        <v>3</v>
      </c>
      <c r="N235" s="216" t="s">
        <v>43</v>
      </c>
      <c r="O235" s="67"/>
      <c r="P235" s="185">
        <f>O235*H235</f>
        <v>0</v>
      </c>
      <c r="Q235" s="185">
        <v>0.00038999999999999999</v>
      </c>
      <c r="R235" s="185">
        <f>Q235*H235</f>
        <v>0.00117</v>
      </c>
      <c r="S235" s="185">
        <v>0</v>
      </c>
      <c r="T235" s="186">
        <f>S235*H235</f>
        <v>0</v>
      </c>
      <c r="AR235" s="19" t="s">
        <v>203</v>
      </c>
      <c r="AT235" s="19" t="s">
        <v>232</v>
      </c>
      <c r="AU235" s="19" t="s">
        <v>82</v>
      </c>
      <c r="AY235" s="19" t="s">
        <v>154</v>
      </c>
      <c r="BE235" s="187">
        <f>IF(N235="základní",J235,0)</f>
        <v>0</v>
      </c>
      <c r="BF235" s="187">
        <f>IF(N235="snížená",J235,0)</f>
        <v>0</v>
      </c>
      <c r="BG235" s="187">
        <f>IF(N235="zákl. přenesená",J235,0)</f>
        <v>0</v>
      </c>
      <c r="BH235" s="187">
        <f>IF(N235="sníž. přenesená",J235,0)</f>
        <v>0</v>
      </c>
      <c r="BI235" s="187">
        <f>IF(N235="nulová",J235,0)</f>
        <v>0</v>
      </c>
      <c r="BJ235" s="19" t="s">
        <v>80</v>
      </c>
      <c r="BK235" s="187">
        <f>ROUND(I235*H235,2)</f>
        <v>0</v>
      </c>
      <c r="BL235" s="19" t="s">
        <v>161</v>
      </c>
      <c r="BM235" s="19" t="s">
        <v>618</v>
      </c>
    </row>
    <row r="236" s="1" customFormat="1" ht="16.5" customHeight="1">
      <c r="B236" s="175"/>
      <c r="C236" s="207" t="s">
        <v>619</v>
      </c>
      <c r="D236" s="207" t="s">
        <v>232</v>
      </c>
      <c r="E236" s="208" t="s">
        <v>620</v>
      </c>
      <c r="F236" s="209" t="s">
        <v>621</v>
      </c>
      <c r="G236" s="210" t="s">
        <v>241</v>
      </c>
      <c r="H236" s="211">
        <v>3</v>
      </c>
      <c r="I236" s="212"/>
      <c r="J236" s="213">
        <f>ROUND(I236*H236,2)</f>
        <v>0</v>
      </c>
      <c r="K236" s="209" t="s">
        <v>160</v>
      </c>
      <c r="L236" s="214"/>
      <c r="M236" s="215" t="s">
        <v>3</v>
      </c>
      <c r="N236" s="216" t="s">
        <v>43</v>
      </c>
      <c r="O236" s="67"/>
      <c r="P236" s="185">
        <f>O236*H236</f>
        <v>0</v>
      </c>
      <c r="Q236" s="185">
        <v>0.0035999999999999999</v>
      </c>
      <c r="R236" s="185">
        <f>Q236*H236</f>
        <v>0.010800000000000001</v>
      </c>
      <c r="S236" s="185">
        <v>0</v>
      </c>
      <c r="T236" s="186">
        <f>S236*H236</f>
        <v>0</v>
      </c>
      <c r="AR236" s="19" t="s">
        <v>203</v>
      </c>
      <c r="AT236" s="19" t="s">
        <v>232</v>
      </c>
      <c r="AU236" s="19" t="s">
        <v>82</v>
      </c>
      <c r="AY236" s="19" t="s">
        <v>154</v>
      </c>
      <c r="BE236" s="187">
        <f>IF(N236="základní",J236,0)</f>
        <v>0</v>
      </c>
      <c r="BF236" s="187">
        <f>IF(N236="snížená",J236,0)</f>
        <v>0</v>
      </c>
      <c r="BG236" s="187">
        <f>IF(N236="zákl. přenesená",J236,0)</f>
        <v>0</v>
      </c>
      <c r="BH236" s="187">
        <f>IF(N236="sníž. přenesená",J236,0)</f>
        <v>0</v>
      </c>
      <c r="BI236" s="187">
        <f>IF(N236="nulová",J236,0)</f>
        <v>0</v>
      </c>
      <c r="BJ236" s="19" t="s">
        <v>80</v>
      </c>
      <c r="BK236" s="187">
        <f>ROUND(I236*H236,2)</f>
        <v>0</v>
      </c>
      <c r="BL236" s="19" t="s">
        <v>161</v>
      </c>
      <c r="BM236" s="19" t="s">
        <v>622</v>
      </c>
    </row>
    <row r="237" s="1" customFormat="1" ht="16.5" customHeight="1">
      <c r="B237" s="175"/>
      <c r="C237" s="207" t="s">
        <v>623</v>
      </c>
      <c r="D237" s="207" t="s">
        <v>232</v>
      </c>
      <c r="E237" s="208" t="s">
        <v>624</v>
      </c>
      <c r="F237" s="209" t="s">
        <v>625</v>
      </c>
      <c r="G237" s="210" t="s">
        <v>241</v>
      </c>
      <c r="H237" s="211">
        <v>3</v>
      </c>
      <c r="I237" s="212"/>
      <c r="J237" s="213">
        <f>ROUND(I237*H237,2)</f>
        <v>0</v>
      </c>
      <c r="K237" s="209" t="s">
        <v>160</v>
      </c>
      <c r="L237" s="214"/>
      <c r="M237" s="215" t="s">
        <v>3</v>
      </c>
      <c r="N237" s="216" t="s">
        <v>43</v>
      </c>
      <c r="O237" s="67"/>
      <c r="P237" s="185">
        <f>O237*H237</f>
        <v>0</v>
      </c>
      <c r="Q237" s="185">
        <v>0.00048000000000000001</v>
      </c>
      <c r="R237" s="185">
        <f>Q237*H237</f>
        <v>0.0014400000000000001</v>
      </c>
      <c r="S237" s="185">
        <v>0</v>
      </c>
      <c r="T237" s="186">
        <f>S237*H237</f>
        <v>0</v>
      </c>
      <c r="AR237" s="19" t="s">
        <v>203</v>
      </c>
      <c r="AT237" s="19" t="s">
        <v>232</v>
      </c>
      <c r="AU237" s="19" t="s">
        <v>82</v>
      </c>
      <c r="AY237" s="19" t="s">
        <v>154</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161</v>
      </c>
      <c r="BM237" s="19" t="s">
        <v>626</v>
      </c>
    </row>
    <row r="238" s="1" customFormat="1" ht="16.5" customHeight="1">
      <c r="B238" s="175"/>
      <c r="C238" s="207" t="s">
        <v>627</v>
      </c>
      <c r="D238" s="207" t="s">
        <v>232</v>
      </c>
      <c r="E238" s="208" t="s">
        <v>628</v>
      </c>
      <c r="F238" s="209" t="s">
        <v>629</v>
      </c>
      <c r="G238" s="210" t="s">
        <v>241</v>
      </c>
      <c r="H238" s="211">
        <v>1</v>
      </c>
      <c r="I238" s="212"/>
      <c r="J238" s="213">
        <f>ROUND(I238*H238,2)</f>
        <v>0</v>
      </c>
      <c r="K238" s="209" t="s">
        <v>160</v>
      </c>
      <c r="L238" s="214"/>
      <c r="M238" s="215" t="s">
        <v>3</v>
      </c>
      <c r="N238" s="216" t="s">
        <v>43</v>
      </c>
      <c r="O238" s="67"/>
      <c r="P238" s="185">
        <f>O238*H238</f>
        <v>0</v>
      </c>
      <c r="Q238" s="185">
        <v>0.00096000000000000002</v>
      </c>
      <c r="R238" s="185">
        <f>Q238*H238</f>
        <v>0.00096000000000000002</v>
      </c>
      <c r="S238" s="185">
        <v>0</v>
      </c>
      <c r="T238" s="186">
        <f>S238*H238</f>
        <v>0</v>
      </c>
      <c r="AR238" s="19" t="s">
        <v>203</v>
      </c>
      <c r="AT238" s="19" t="s">
        <v>232</v>
      </c>
      <c r="AU238" s="19" t="s">
        <v>82</v>
      </c>
      <c r="AY238" s="19" t="s">
        <v>154</v>
      </c>
      <c r="BE238" s="187">
        <f>IF(N238="základní",J238,0)</f>
        <v>0</v>
      </c>
      <c r="BF238" s="187">
        <f>IF(N238="snížená",J238,0)</f>
        <v>0</v>
      </c>
      <c r="BG238" s="187">
        <f>IF(N238="zákl. přenesená",J238,0)</f>
        <v>0</v>
      </c>
      <c r="BH238" s="187">
        <f>IF(N238="sníž. přenesená",J238,0)</f>
        <v>0</v>
      </c>
      <c r="BI238" s="187">
        <f>IF(N238="nulová",J238,0)</f>
        <v>0</v>
      </c>
      <c r="BJ238" s="19" t="s">
        <v>80</v>
      </c>
      <c r="BK238" s="187">
        <f>ROUND(I238*H238,2)</f>
        <v>0</v>
      </c>
      <c r="BL238" s="19" t="s">
        <v>161</v>
      </c>
      <c r="BM238" s="19" t="s">
        <v>630</v>
      </c>
    </row>
    <row r="239" s="1" customFormat="1" ht="16.5" customHeight="1">
      <c r="B239" s="175"/>
      <c r="C239" s="176" t="s">
        <v>631</v>
      </c>
      <c r="D239" s="176" t="s">
        <v>156</v>
      </c>
      <c r="E239" s="177" t="s">
        <v>632</v>
      </c>
      <c r="F239" s="178" t="s">
        <v>633</v>
      </c>
      <c r="G239" s="179" t="s">
        <v>241</v>
      </c>
      <c r="H239" s="180">
        <v>6</v>
      </c>
      <c r="I239" s="181"/>
      <c r="J239" s="182">
        <f>ROUND(I239*H239,2)</f>
        <v>0</v>
      </c>
      <c r="K239" s="178" t="s">
        <v>160</v>
      </c>
      <c r="L239" s="37"/>
      <c r="M239" s="183" t="s">
        <v>3</v>
      </c>
      <c r="N239" s="184" t="s">
        <v>43</v>
      </c>
      <c r="O239" s="67"/>
      <c r="P239" s="185">
        <f>O239*H239</f>
        <v>0</v>
      </c>
      <c r="Q239" s="185">
        <v>0</v>
      </c>
      <c r="R239" s="185">
        <f>Q239*H239</f>
        <v>0</v>
      </c>
      <c r="S239" s="185">
        <v>0</v>
      </c>
      <c r="T239" s="186">
        <f>S239*H239</f>
        <v>0</v>
      </c>
      <c r="AR239" s="19" t="s">
        <v>161</v>
      </c>
      <c r="AT239" s="19" t="s">
        <v>156</v>
      </c>
      <c r="AU239" s="19" t="s">
        <v>82</v>
      </c>
      <c r="AY239" s="19" t="s">
        <v>154</v>
      </c>
      <c r="BE239" s="187">
        <f>IF(N239="základní",J239,0)</f>
        <v>0</v>
      </c>
      <c r="BF239" s="187">
        <f>IF(N239="snížená",J239,0)</f>
        <v>0</v>
      </c>
      <c r="BG239" s="187">
        <f>IF(N239="zákl. přenesená",J239,0)</f>
        <v>0</v>
      </c>
      <c r="BH239" s="187">
        <f>IF(N239="sníž. přenesená",J239,0)</f>
        <v>0</v>
      </c>
      <c r="BI239" s="187">
        <f>IF(N239="nulová",J239,0)</f>
        <v>0</v>
      </c>
      <c r="BJ239" s="19" t="s">
        <v>80</v>
      </c>
      <c r="BK239" s="187">
        <f>ROUND(I239*H239,2)</f>
        <v>0</v>
      </c>
      <c r="BL239" s="19" t="s">
        <v>161</v>
      </c>
      <c r="BM239" s="19" t="s">
        <v>634</v>
      </c>
    </row>
    <row r="240" s="1" customFormat="1">
      <c r="B240" s="37"/>
      <c r="D240" s="188" t="s">
        <v>163</v>
      </c>
      <c r="F240" s="189" t="s">
        <v>614</v>
      </c>
      <c r="I240" s="121"/>
      <c r="L240" s="37"/>
      <c r="M240" s="190"/>
      <c r="N240" s="67"/>
      <c r="O240" s="67"/>
      <c r="P240" s="67"/>
      <c r="Q240" s="67"/>
      <c r="R240" s="67"/>
      <c r="S240" s="67"/>
      <c r="T240" s="68"/>
      <c r="AT240" s="19" t="s">
        <v>163</v>
      </c>
      <c r="AU240" s="19" t="s">
        <v>82</v>
      </c>
    </row>
    <row r="241" s="1" customFormat="1" ht="16.5" customHeight="1">
      <c r="B241" s="175"/>
      <c r="C241" s="207" t="s">
        <v>635</v>
      </c>
      <c r="D241" s="207" t="s">
        <v>232</v>
      </c>
      <c r="E241" s="208" t="s">
        <v>636</v>
      </c>
      <c r="F241" s="209" t="s">
        <v>637</v>
      </c>
      <c r="G241" s="210" t="s">
        <v>241</v>
      </c>
      <c r="H241" s="211">
        <v>6</v>
      </c>
      <c r="I241" s="212"/>
      <c r="J241" s="213">
        <f>ROUND(I241*H241,2)</f>
        <v>0</v>
      </c>
      <c r="K241" s="209" t="s">
        <v>160</v>
      </c>
      <c r="L241" s="214"/>
      <c r="M241" s="215" t="s">
        <v>3</v>
      </c>
      <c r="N241" s="216" t="s">
        <v>43</v>
      </c>
      <c r="O241" s="67"/>
      <c r="P241" s="185">
        <f>O241*H241</f>
        <v>0</v>
      </c>
      <c r="Q241" s="185">
        <v>0.00055999999999999995</v>
      </c>
      <c r="R241" s="185">
        <f>Q241*H241</f>
        <v>0.0033599999999999997</v>
      </c>
      <c r="S241" s="185">
        <v>0</v>
      </c>
      <c r="T241" s="186">
        <f>S241*H241</f>
        <v>0</v>
      </c>
      <c r="AR241" s="19" t="s">
        <v>203</v>
      </c>
      <c r="AT241" s="19" t="s">
        <v>232</v>
      </c>
      <c r="AU241" s="19" t="s">
        <v>82</v>
      </c>
      <c r="AY241" s="19" t="s">
        <v>154</v>
      </c>
      <c r="BE241" s="187">
        <f>IF(N241="základní",J241,0)</f>
        <v>0</v>
      </c>
      <c r="BF241" s="187">
        <f>IF(N241="snížená",J241,0)</f>
        <v>0</v>
      </c>
      <c r="BG241" s="187">
        <f>IF(N241="zákl. přenesená",J241,0)</f>
        <v>0</v>
      </c>
      <c r="BH241" s="187">
        <f>IF(N241="sníž. přenesená",J241,0)</f>
        <v>0</v>
      </c>
      <c r="BI241" s="187">
        <f>IF(N241="nulová",J241,0)</f>
        <v>0</v>
      </c>
      <c r="BJ241" s="19" t="s">
        <v>80</v>
      </c>
      <c r="BK241" s="187">
        <f>ROUND(I241*H241,2)</f>
        <v>0</v>
      </c>
      <c r="BL241" s="19" t="s">
        <v>161</v>
      </c>
      <c r="BM241" s="19" t="s">
        <v>638</v>
      </c>
    </row>
    <row r="242" s="1" customFormat="1" ht="22.5" customHeight="1">
      <c r="B242" s="175"/>
      <c r="C242" s="176" t="s">
        <v>639</v>
      </c>
      <c r="D242" s="176" t="s">
        <v>156</v>
      </c>
      <c r="E242" s="177" t="s">
        <v>640</v>
      </c>
      <c r="F242" s="178" t="s">
        <v>641</v>
      </c>
      <c r="G242" s="179" t="s">
        <v>241</v>
      </c>
      <c r="H242" s="180">
        <v>4</v>
      </c>
      <c r="I242" s="181"/>
      <c r="J242" s="182">
        <f>ROUND(I242*H242,2)</f>
        <v>0</v>
      </c>
      <c r="K242" s="178" t="s">
        <v>160</v>
      </c>
      <c r="L242" s="37"/>
      <c r="M242" s="183" t="s">
        <v>3</v>
      </c>
      <c r="N242" s="184" t="s">
        <v>43</v>
      </c>
      <c r="O242" s="67"/>
      <c r="P242" s="185">
        <f>O242*H242</f>
        <v>0</v>
      </c>
      <c r="Q242" s="185">
        <v>0</v>
      </c>
      <c r="R242" s="185">
        <f>Q242*H242</f>
        <v>0</v>
      </c>
      <c r="S242" s="185">
        <v>0</v>
      </c>
      <c r="T242" s="186">
        <f>S242*H242</f>
        <v>0</v>
      </c>
      <c r="AR242" s="19" t="s">
        <v>161</v>
      </c>
      <c r="AT242" s="19" t="s">
        <v>156</v>
      </c>
      <c r="AU242" s="19" t="s">
        <v>82</v>
      </c>
      <c r="AY242" s="19" t="s">
        <v>154</v>
      </c>
      <c r="BE242" s="187">
        <f>IF(N242="základní",J242,0)</f>
        <v>0</v>
      </c>
      <c r="BF242" s="187">
        <f>IF(N242="snížená",J242,0)</f>
        <v>0</v>
      </c>
      <c r="BG242" s="187">
        <f>IF(N242="zákl. přenesená",J242,0)</f>
        <v>0</v>
      </c>
      <c r="BH242" s="187">
        <f>IF(N242="sníž. přenesená",J242,0)</f>
        <v>0</v>
      </c>
      <c r="BI242" s="187">
        <f>IF(N242="nulová",J242,0)</f>
        <v>0</v>
      </c>
      <c r="BJ242" s="19" t="s">
        <v>80</v>
      </c>
      <c r="BK242" s="187">
        <f>ROUND(I242*H242,2)</f>
        <v>0</v>
      </c>
      <c r="BL242" s="19" t="s">
        <v>161</v>
      </c>
      <c r="BM242" s="19" t="s">
        <v>642</v>
      </c>
    </row>
    <row r="243" s="1" customFormat="1">
      <c r="B243" s="37"/>
      <c r="D243" s="188" t="s">
        <v>163</v>
      </c>
      <c r="F243" s="189" t="s">
        <v>614</v>
      </c>
      <c r="I243" s="121"/>
      <c r="L243" s="37"/>
      <c r="M243" s="190"/>
      <c r="N243" s="67"/>
      <c r="O243" s="67"/>
      <c r="P243" s="67"/>
      <c r="Q243" s="67"/>
      <c r="R243" s="67"/>
      <c r="S243" s="67"/>
      <c r="T243" s="68"/>
      <c r="AT243" s="19" t="s">
        <v>163</v>
      </c>
      <c r="AU243" s="19" t="s">
        <v>82</v>
      </c>
    </row>
    <row r="244" s="1" customFormat="1" ht="16.5" customHeight="1">
      <c r="B244" s="175"/>
      <c r="C244" s="207" t="s">
        <v>643</v>
      </c>
      <c r="D244" s="207" t="s">
        <v>232</v>
      </c>
      <c r="E244" s="208" t="s">
        <v>644</v>
      </c>
      <c r="F244" s="209" t="s">
        <v>645</v>
      </c>
      <c r="G244" s="210" t="s">
        <v>241</v>
      </c>
      <c r="H244" s="211">
        <v>3</v>
      </c>
      <c r="I244" s="212"/>
      <c r="J244" s="213">
        <f>ROUND(I244*H244,2)</f>
        <v>0</v>
      </c>
      <c r="K244" s="209" t="s">
        <v>160</v>
      </c>
      <c r="L244" s="214"/>
      <c r="M244" s="215" t="s">
        <v>3</v>
      </c>
      <c r="N244" s="216" t="s">
        <v>43</v>
      </c>
      <c r="O244" s="67"/>
      <c r="P244" s="185">
        <f>O244*H244</f>
        <v>0</v>
      </c>
      <c r="Q244" s="185">
        <v>0.00097000000000000005</v>
      </c>
      <c r="R244" s="185">
        <f>Q244*H244</f>
        <v>0.0029100000000000003</v>
      </c>
      <c r="S244" s="185">
        <v>0</v>
      </c>
      <c r="T244" s="186">
        <f>S244*H244</f>
        <v>0</v>
      </c>
      <c r="AR244" s="19" t="s">
        <v>203</v>
      </c>
      <c r="AT244" s="19" t="s">
        <v>232</v>
      </c>
      <c r="AU244" s="19" t="s">
        <v>82</v>
      </c>
      <c r="AY244" s="19" t="s">
        <v>154</v>
      </c>
      <c r="BE244" s="187">
        <f>IF(N244="základní",J244,0)</f>
        <v>0</v>
      </c>
      <c r="BF244" s="187">
        <f>IF(N244="snížená",J244,0)</f>
        <v>0</v>
      </c>
      <c r="BG244" s="187">
        <f>IF(N244="zákl. přenesená",J244,0)</f>
        <v>0</v>
      </c>
      <c r="BH244" s="187">
        <f>IF(N244="sníž. přenesená",J244,0)</f>
        <v>0</v>
      </c>
      <c r="BI244" s="187">
        <f>IF(N244="nulová",J244,0)</f>
        <v>0</v>
      </c>
      <c r="BJ244" s="19" t="s">
        <v>80</v>
      </c>
      <c r="BK244" s="187">
        <f>ROUND(I244*H244,2)</f>
        <v>0</v>
      </c>
      <c r="BL244" s="19" t="s">
        <v>161</v>
      </c>
      <c r="BM244" s="19" t="s">
        <v>646</v>
      </c>
    </row>
    <row r="245" s="1" customFormat="1" ht="16.5" customHeight="1">
      <c r="B245" s="175"/>
      <c r="C245" s="207" t="s">
        <v>647</v>
      </c>
      <c r="D245" s="207" t="s">
        <v>232</v>
      </c>
      <c r="E245" s="208" t="s">
        <v>648</v>
      </c>
      <c r="F245" s="209" t="s">
        <v>649</v>
      </c>
      <c r="G245" s="210" t="s">
        <v>241</v>
      </c>
      <c r="H245" s="211">
        <v>1</v>
      </c>
      <c r="I245" s="212"/>
      <c r="J245" s="213">
        <f>ROUND(I245*H245,2)</f>
        <v>0</v>
      </c>
      <c r="K245" s="209" t="s">
        <v>160</v>
      </c>
      <c r="L245" s="214"/>
      <c r="M245" s="215" t="s">
        <v>3</v>
      </c>
      <c r="N245" s="216" t="s">
        <v>43</v>
      </c>
      <c r="O245" s="67"/>
      <c r="P245" s="185">
        <f>O245*H245</f>
        <v>0</v>
      </c>
      <c r="Q245" s="185">
        <v>0.00091</v>
      </c>
      <c r="R245" s="185">
        <f>Q245*H245</f>
        <v>0.00091</v>
      </c>
      <c r="S245" s="185">
        <v>0</v>
      </c>
      <c r="T245" s="186">
        <f>S245*H245</f>
        <v>0</v>
      </c>
      <c r="AR245" s="19" t="s">
        <v>203</v>
      </c>
      <c r="AT245" s="19" t="s">
        <v>232</v>
      </c>
      <c r="AU245" s="19" t="s">
        <v>82</v>
      </c>
      <c r="AY245" s="19" t="s">
        <v>154</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161</v>
      </c>
      <c r="BM245" s="19" t="s">
        <v>650</v>
      </c>
    </row>
    <row r="246" s="1" customFormat="1" ht="16.5" customHeight="1">
      <c r="B246" s="175"/>
      <c r="C246" s="176" t="s">
        <v>651</v>
      </c>
      <c r="D246" s="176" t="s">
        <v>156</v>
      </c>
      <c r="E246" s="177" t="s">
        <v>652</v>
      </c>
      <c r="F246" s="178" t="s">
        <v>653</v>
      </c>
      <c r="G246" s="179" t="s">
        <v>241</v>
      </c>
      <c r="H246" s="180">
        <v>1</v>
      </c>
      <c r="I246" s="181"/>
      <c r="J246" s="182">
        <f>ROUND(I246*H246,2)</f>
        <v>0</v>
      </c>
      <c r="K246" s="178" t="s">
        <v>160</v>
      </c>
      <c r="L246" s="37"/>
      <c r="M246" s="183" t="s">
        <v>3</v>
      </c>
      <c r="N246" s="184" t="s">
        <v>43</v>
      </c>
      <c r="O246" s="67"/>
      <c r="P246" s="185">
        <f>O246*H246</f>
        <v>0</v>
      </c>
      <c r="Q246" s="185">
        <v>0.047289999999999999</v>
      </c>
      <c r="R246" s="185">
        <f>Q246*H246</f>
        <v>0.047289999999999999</v>
      </c>
      <c r="S246" s="185">
        <v>0</v>
      </c>
      <c r="T246" s="186">
        <f>S246*H246</f>
        <v>0</v>
      </c>
      <c r="AR246" s="19" t="s">
        <v>161</v>
      </c>
      <c r="AT246" s="19" t="s">
        <v>156</v>
      </c>
      <c r="AU246" s="19" t="s">
        <v>82</v>
      </c>
      <c r="AY246" s="19" t="s">
        <v>154</v>
      </c>
      <c r="BE246" s="187">
        <f>IF(N246="základní",J246,0)</f>
        <v>0</v>
      </c>
      <c r="BF246" s="187">
        <f>IF(N246="snížená",J246,0)</f>
        <v>0</v>
      </c>
      <c r="BG246" s="187">
        <f>IF(N246="zákl. přenesená",J246,0)</f>
        <v>0</v>
      </c>
      <c r="BH246" s="187">
        <f>IF(N246="sníž. přenesená",J246,0)</f>
        <v>0</v>
      </c>
      <c r="BI246" s="187">
        <f>IF(N246="nulová",J246,0)</f>
        <v>0</v>
      </c>
      <c r="BJ246" s="19" t="s">
        <v>80</v>
      </c>
      <c r="BK246" s="187">
        <f>ROUND(I246*H246,2)</f>
        <v>0</v>
      </c>
      <c r="BL246" s="19" t="s">
        <v>161</v>
      </c>
      <c r="BM246" s="19" t="s">
        <v>654</v>
      </c>
    </row>
    <row r="247" s="1" customFormat="1">
      <c r="B247" s="37"/>
      <c r="D247" s="188" t="s">
        <v>163</v>
      </c>
      <c r="F247" s="189" t="s">
        <v>655</v>
      </c>
      <c r="I247" s="121"/>
      <c r="L247" s="37"/>
      <c r="M247" s="190"/>
      <c r="N247" s="67"/>
      <c r="O247" s="67"/>
      <c r="P247" s="67"/>
      <c r="Q247" s="67"/>
      <c r="R247" s="67"/>
      <c r="S247" s="67"/>
      <c r="T247" s="68"/>
      <c r="AT247" s="19" t="s">
        <v>163</v>
      </c>
      <c r="AU247" s="19" t="s">
        <v>82</v>
      </c>
    </row>
    <row r="248" s="12" customFormat="1">
      <c r="B248" s="191"/>
      <c r="D248" s="188" t="s">
        <v>165</v>
      </c>
      <c r="E248" s="198" t="s">
        <v>3</v>
      </c>
      <c r="F248" s="192" t="s">
        <v>656</v>
      </c>
      <c r="H248" s="193">
        <v>1</v>
      </c>
      <c r="I248" s="194"/>
      <c r="L248" s="191"/>
      <c r="M248" s="195"/>
      <c r="N248" s="196"/>
      <c r="O248" s="196"/>
      <c r="P248" s="196"/>
      <c r="Q248" s="196"/>
      <c r="R248" s="196"/>
      <c r="S248" s="196"/>
      <c r="T248" s="197"/>
      <c r="AT248" s="198" t="s">
        <v>165</v>
      </c>
      <c r="AU248" s="198" t="s">
        <v>82</v>
      </c>
      <c r="AV248" s="12" t="s">
        <v>82</v>
      </c>
      <c r="AW248" s="12" t="s">
        <v>33</v>
      </c>
      <c r="AX248" s="12" t="s">
        <v>80</v>
      </c>
      <c r="AY248" s="198" t="s">
        <v>154</v>
      </c>
    </row>
    <row r="249" s="1" customFormat="1" ht="16.5" customHeight="1">
      <c r="B249" s="175"/>
      <c r="C249" s="207" t="s">
        <v>657</v>
      </c>
      <c r="D249" s="207" t="s">
        <v>232</v>
      </c>
      <c r="E249" s="208" t="s">
        <v>658</v>
      </c>
      <c r="F249" s="209" t="s">
        <v>659</v>
      </c>
      <c r="G249" s="210" t="s">
        <v>241</v>
      </c>
      <c r="H249" s="211">
        <v>1</v>
      </c>
      <c r="I249" s="212"/>
      <c r="J249" s="213">
        <f>ROUND(I249*H249,2)</f>
        <v>0</v>
      </c>
      <c r="K249" s="209" t="s">
        <v>160</v>
      </c>
      <c r="L249" s="214"/>
      <c r="M249" s="215" t="s">
        <v>3</v>
      </c>
      <c r="N249" s="216" t="s">
        <v>43</v>
      </c>
      <c r="O249" s="67"/>
      <c r="P249" s="185">
        <f>O249*H249</f>
        <v>0</v>
      </c>
      <c r="Q249" s="185">
        <v>0.016</v>
      </c>
      <c r="R249" s="185">
        <f>Q249*H249</f>
        <v>0.016</v>
      </c>
      <c r="S249" s="185">
        <v>0</v>
      </c>
      <c r="T249" s="186">
        <f>S249*H249</f>
        <v>0</v>
      </c>
      <c r="AR249" s="19" t="s">
        <v>203</v>
      </c>
      <c r="AT249" s="19" t="s">
        <v>232</v>
      </c>
      <c r="AU249" s="19" t="s">
        <v>82</v>
      </c>
      <c r="AY249" s="19" t="s">
        <v>154</v>
      </c>
      <c r="BE249" s="187">
        <f>IF(N249="základní",J249,0)</f>
        <v>0</v>
      </c>
      <c r="BF249" s="187">
        <f>IF(N249="snížená",J249,0)</f>
        <v>0</v>
      </c>
      <c r="BG249" s="187">
        <f>IF(N249="zákl. přenesená",J249,0)</f>
        <v>0</v>
      </c>
      <c r="BH249" s="187">
        <f>IF(N249="sníž. přenesená",J249,0)</f>
        <v>0</v>
      </c>
      <c r="BI249" s="187">
        <f>IF(N249="nulová",J249,0)</f>
        <v>0</v>
      </c>
      <c r="BJ249" s="19" t="s">
        <v>80</v>
      </c>
      <c r="BK249" s="187">
        <f>ROUND(I249*H249,2)</f>
        <v>0</v>
      </c>
      <c r="BL249" s="19" t="s">
        <v>161</v>
      </c>
      <c r="BM249" s="19" t="s">
        <v>660</v>
      </c>
    </row>
    <row r="250" s="1" customFormat="1" ht="22.5" customHeight="1">
      <c r="B250" s="175"/>
      <c r="C250" s="176" t="s">
        <v>661</v>
      </c>
      <c r="D250" s="176" t="s">
        <v>156</v>
      </c>
      <c r="E250" s="177" t="s">
        <v>662</v>
      </c>
      <c r="F250" s="178" t="s">
        <v>663</v>
      </c>
      <c r="G250" s="179" t="s">
        <v>241</v>
      </c>
      <c r="H250" s="180">
        <v>3</v>
      </c>
      <c r="I250" s="181"/>
      <c r="J250" s="182">
        <f>ROUND(I250*H250,2)</f>
        <v>0</v>
      </c>
      <c r="K250" s="178" t="s">
        <v>160</v>
      </c>
      <c r="L250" s="37"/>
      <c r="M250" s="183" t="s">
        <v>3</v>
      </c>
      <c r="N250" s="184" t="s">
        <v>43</v>
      </c>
      <c r="O250" s="67"/>
      <c r="P250" s="185">
        <f>O250*H250</f>
        <v>0</v>
      </c>
      <c r="Q250" s="185">
        <v>0.00545</v>
      </c>
      <c r="R250" s="185">
        <f>Q250*H250</f>
        <v>0.01635</v>
      </c>
      <c r="S250" s="185">
        <v>0</v>
      </c>
      <c r="T250" s="186">
        <f>S250*H250</f>
        <v>0</v>
      </c>
      <c r="AR250" s="19" t="s">
        <v>80</v>
      </c>
      <c r="AT250" s="19" t="s">
        <v>156</v>
      </c>
      <c r="AU250" s="19" t="s">
        <v>82</v>
      </c>
      <c r="AY250" s="19" t="s">
        <v>154</v>
      </c>
      <c r="BE250" s="187">
        <f>IF(N250="základní",J250,0)</f>
        <v>0</v>
      </c>
      <c r="BF250" s="187">
        <f>IF(N250="snížená",J250,0)</f>
        <v>0</v>
      </c>
      <c r="BG250" s="187">
        <f>IF(N250="zákl. přenesená",J250,0)</f>
        <v>0</v>
      </c>
      <c r="BH250" s="187">
        <f>IF(N250="sníž. přenesená",J250,0)</f>
        <v>0</v>
      </c>
      <c r="BI250" s="187">
        <f>IF(N250="nulová",J250,0)</f>
        <v>0</v>
      </c>
      <c r="BJ250" s="19" t="s">
        <v>80</v>
      </c>
      <c r="BK250" s="187">
        <f>ROUND(I250*H250,2)</f>
        <v>0</v>
      </c>
      <c r="BL250" s="19" t="s">
        <v>80</v>
      </c>
      <c r="BM250" s="19" t="s">
        <v>664</v>
      </c>
    </row>
    <row r="251" s="1" customFormat="1">
      <c r="B251" s="37"/>
      <c r="D251" s="188" t="s">
        <v>163</v>
      </c>
      <c r="F251" s="189" t="s">
        <v>655</v>
      </c>
      <c r="I251" s="121"/>
      <c r="L251" s="37"/>
      <c r="M251" s="190"/>
      <c r="N251" s="67"/>
      <c r="O251" s="67"/>
      <c r="P251" s="67"/>
      <c r="Q251" s="67"/>
      <c r="R251" s="67"/>
      <c r="S251" s="67"/>
      <c r="T251" s="68"/>
      <c r="AT251" s="19" t="s">
        <v>163</v>
      </c>
      <c r="AU251" s="19" t="s">
        <v>82</v>
      </c>
    </row>
    <row r="252" s="12" customFormat="1">
      <c r="B252" s="191"/>
      <c r="D252" s="188" t="s">
        <v>165</v>
      </c>
      <c r="E252" s="198" t="s">
        <v>3</v>
      </c>
      <c r="F252" s="192" t="s">
        <v>665</v>
      </c>
      <c r="H252" s="193">
        <v>2</v>
      </c>
      <c r="I252" s="194"/>
      <c r="L252" s="191"/>
      <c r="M252" s="195"/>
      <c r="N252" s="196"/>
      <c r="O252" s="196"/>
      <c r="P252" s="196"/>
      <c r="Q252" s="196"/>
      <c r="R252" s="196"/>
      <c r="S252" s="196"/>
      <c r="T252" s="197"/>
      <c r="AT252" s="198" t="s">
        <v>165</v>
      </c>
      <c r="AU252" s="198" t="s">
        <v>82</v>
      </c>
      <c r="AV252" s="12" t="s">
        <v>82</v>
      </c>
      <c r="AW252" s="12" t="s">
        <v>33</v>
      </c>
      <c r="AX252" s="12" t="s">
        <v>72</v>
      </c>
      <c r="AY252" s="198" t="s">
        <v>154</v>
      </c>
    </row>
    <row r="253" s="12" customFormat="1">
      <c r="B253" s="191"/>
      <c r="D253" s="188" t="s">
        <v>165</v>
      </c>
      <c r="E253" s="198" t="s">
        <v>3</v>
      </c>
      <c r="F253" s="192" t="s">
        <v>666</v>
      </c>
      <c r="H253" s="193">
        <v>1</v>
      </c>
      <c r="I253" s="194"/>
      <c r="L253" s="191"/>
      <c r="M253" s="195"/>
      <c r="N253" s="196"/>
      <c r="O253" s="196"/>
      <c r="P253" s="196"/>
      <c r="Q253" s="196"/>
      <c r="R253" s="196"/>
      <c r="S253" s="196"/>
      <c r="T253" s="197"/>
      <c r="AT253" s="198" t="s">
        <v>165</v>
      </c>
      <c r="AU253" s="198" t="s">
        <v>82</v>
      </c>
      <c r="AV253" s="12" t="s">
        <v>82</v>
      </c>
      <c r="AW253" s="12" t="s">
        <v>33</v>
      </c>
      <c r="AX253" s="12" t="s">
        <v>72</v>
      </c>
      <c r="AY253" s="198" t="s">
        <v>154</v>
      </c>
    </row>
    <row r="254" s="13" customFormat="1">
      <c r="B254" s="199"/>
      <c r="D254" s="188" t="s">
        <v>165</v>
      </c>
      <c r="E254" s="200" t="s">
        <v>3</v>
      </c>
      <c r="F254" s="201" t="s">
        <v>179</v>
      </c>
      <c r="H254" s="202">
        <v>3</v>
      </c>
      <c r="I254" s="203"/>
      <c r="L254" s="199"/>
      <c r="M254" s="204"/>
      <c r="N254" s="205"/>
      <c r="O254" s="205"/>
      <c r="P254" s="205"/>
      <c r="Q254" s="205"/>
      <c r="R254" s="205"/>
      <c r="S254" s="205"/>
      <c r="T254" s="206"/>
      <c r="AT254" s="200" t="s">
        <v>165</v>
      </c>
      <c r="AU254" s="200" t="s">
        <v>82</v>
      </c>
      <c r="AV254" s="13" t="s">
        <v>161</v>
      </c>
      <c r="AW254" s="13" t="s">
        <v>33</v>
      </c>
      <c r="AX254" s="13" t="s">
        <v>80</v>
      </c>
      <c r="AY254" s="200" t="s">
        <v>154</v>
      </c>
    </row>
    <row r="255" s="1" customFormat="1" ht="16.5" customHeight="1">
      <c r="B255" s="175"/>
      <c r="C255" s="207" t="s">
        <v>667</v>
      </c>
      <c r="D255" s="207" t="s">
        <v>232</v>
      </c>
      <c r="E255" s="208" t="s">
        <v>668</v>
      </c>
      <c r="F255" s="209" t="s">
        <v>669</v>
      </c>
      <c r="G255" s="210" t="s">
        <v>241</v>
      </c>
      <c r="H255" s="211">
        <v>3</v>
      </c>
      <c r="I255" s="212"/>
      <c r="J255" s="213">
        <f>ROUND(I255*H255,2)</f>
        <v>0</v>
      </c>
      <c r="K255" s="209" t="s">
        <v>3</v>
      </c>
      <c r="L255" s="214"/>
      <c r="M255" s="215" t="s">
        <v>3</v>
      </c>
      <c r="N255" s="216" t="s">
        <v>43</v>
      </c>
      <c r="O255" s="67"/>
      <c r="P255" s="185">
        <f>O255*H255</f>
        <v>0</v>
      </c>
      <c r="Q255" s="185">
        <v>0.25</v>
      </c>
      <c r="R255" s="185">
        <f>Q255*H255</f>
        <v>0.75</v>
      </c>
      <c r="S255" s="185">
        <v>0</v>
      </c>
      <c r="T255" s="186">
        <f>S255*H255</f>
        <v>0</v>
      </c>
      <c r="AR255" s="19" t="s">
        <v>203</v>
      </c>
      <c r="AT255" s="19" t="s">
        <v>232</v>
      </c>
      <c r="AU255" s="19" t="s">
        <v>82</v>
      </c>
      <c r="AY255" s="19" t="s">
        <v>154</v>
      </c>
      <c r="BE255" s="187">
        <f>IF(N255="základní",J255,0)</f>
        <v>0</v>
      </c>
      <c r="BF255" s="187">
        <f>IF(N255="snížená",J255,0)</f>
        <v>0</v>
      </c>
      <c r="BG255" s="187">
        <f>IF(N255="zákl. přenesená",J255,0)</f>
        <v>0</v>
      </c>
      <c r="BH255" s="187">
        <f>IF(N255="sníž. přenesená",J255,0)</f>
        <v>0</v>
      </c>
      <c r="BI255" s="187">
        <f>IF(N255="nulová",J255,0)</f>
        <v>0</v>
      </c>
      <c r="BJ255" s="19" t="s">
        <v>80</v>
      </c>
      <c r="BK255" s="187">
        <f>ROUND(I255*H255,2)</f>
        <v>0</v>
      </c>
      <c r="BL255" s="19" t="s">
        <v>161</v>
      </c>
      <c r="BM255" s="19" t="s">
        <v>670</v>
      </c>
    </row>
    <row r="256" s="1" customFormat="1" ht="16.5" customHeight="1">
      <c r="B256" s="175"/>
      <c r="C256" s="176" t="s">
        <v>671</v>
      </c>
      <c r="D256" s="176" t="s">
        <v>156</v>
      </c>
      <c r="E256" s="177" t="s">
        <v>672</v>
      </c>
      <c r="F256" s="178" t="s">
        <v>673</v>
      </c>
      <c r="G256" s="179" t="s">
        <v>241</v>
      </c>
      <c r="H256" s="180">
        <v>1</v>
      </c>
      <c r="I256" s="181"/>
      <c r="J256" s="182">
        <f>ROUND(I256*H256,2)</f>
        <v>0</v>
      </c>
      <c r="K256" s="178" t="s">
        <v>160</v>
      </c>
      <c r="L256" s="37"/>
      <c r="M256" s="183" t="s">
        <v>3</v>
      </c>
      <c r="N256" s="184" t="s">
        <v>43</v>
      </c>
      <c r="O256" s="67"/>
      <c r="P256" s="185">
        <f>O256*H256</f>
        <v>0</v>
      </c>
      <c r="Q256" s="185">
        <v>0.14494000000000001</v>
      </c>
      <c r="R256" s="185">
        <f>Q256*H256</f>
        <v>0.14494000000000001</v>
      </c>
      <c r="S256" s="185">
        <v>0</v>
      </c>
      <c r="T256" s="186">
        <f>S256*H256</f>
        <v>0</v>
      </c>
      <c r="AR256" s="19" t="s">
        <v>161</v>
      </c>
      <c r="AT256" s="19" t="s">
        <v>156</v>
      </c>
      <c r="AU256" s="19" t="s">
        <v>82</v>
      </c>
      <c r="AY256" s="19" t="s">
        <v>154</v>
      </c>
      <c r="BE256" s="187">
        <f>IF(N256="základní",J256,0)</f>
        <v>0</v>
      </c>
      <c r="BF256" s="187">
        <f>IF(N256="snížená",J256,0)</f>
        <v>0</v>
      </c>
      <c r="BG256" s="187">
        <f>IF(N256="zákl. přenesená",J256,0)</f>
        <v>0</v>
      </c>
      <c r="BH256" s="187">
        <f>IF(N256="sníž. přenesená",J256,0)</f>
        <v>0</v>
      </c>
      <c r="BI256" s="187">
        <f>IF(N256="nulová",J256,0)</f>
        <v>0</v>
      </c>
      <c r="BJ256" s="19" t="s">
        <v>80</v>
      </c>
      <c r="BK256" s="187">
        <f>ROUND(I256*H256,2)</f>
        <v>0</v>
      </c>
      <c r="BL256" s="19" t="s">
        <v>161</v>
      </c>
      <c r="BM256" s="19" t="s">
        <v>674</v>
      </c>
    </row>
    <row r="257" s="1" customFormat="1">
      <c r="B257" s="37"/>
      <c r="D257" s="188" t="s">
        <v>163</v>
      </c>
      <c r="F257" s="189" t="s">
        <v>675</v>
      </c>
      <c r="I257" s="121"/>
      <c r="L257" s="37"/>
      <c r="M257" s="190"/>
      <c r="N257" s="67"/>
      <c r="O257" s="67"/>
      <c r="P257" s="67"/>
      <c r="Q257" s="67"/>
      <c r="R257" s="67"/>
      <c r="S257" s="67"/>
      <c r="T257" s="68"/>
      <c r="AT257" s="19" t="s">
        <v>163</v>
      </c>
      <c r="AU257" s="19" t="s">
        <v>82</v>
      </c>
    </row>
    <row r="258" s="1" customFormat="1" ht="16.5" customHeight="1">
      <c r="B258" s="175"/>
      <c r="C258" s="207" t="s">
        <v>676</v>
      </c>
      <c r="D258" s="207" t="s">
        <v>232</v>
      </c>
      <c r="E258" s="208" t="s">
        <v>677</v>
      </c>
      <c r="F258" s="209" t="s">
        <v>678</v>
      </c>
      <c r="G258" s="210" t="s">
        <v>241</v>
      </c>
      <c r="H258" s="211">
        <v>1</v>
      </c>
      <c r="I258" s="212"/>
      <c r="J258" s="213">
        <f>ROUND(I258*H258,2)</f>
        <v>0</v>
      </c>
      <c r="K258" s="209" t="s">
        <v>160</v>
      </c>
      <c r="L258" s="214"/>
      <c r="M258" s="215" t="s">
        <v>3</v>
      </c>
      <c r="N258" s="216" t="s">
        <v>43</v>
      </c>
      <c r="O258" s="67"/>
      <c r="P258" s="185">
        <f>O258*H258</f>
        <v>0</v>
      </c>
      <c r="Q258" s="185">
        <v>0.01253</v>
      </c>
      <c r="R258" s="185">
        <f>Q258*H258</f>
        <v>0.01253</v>
      </c>
      <c r="S258" s="185">
        <v>0</v>
      </c>
      <c r="T258" s="186">
        <f>S258*H258</f>
        <v>0</v>
      </c>
      <c r="AR258" s="19" t="s">
        <v>203</v>
      </c>
      <c r="AT258" s="19" t="s">
        <v>232</v>
      </c>
      <c r="AU258" s="19" t="s">
        <v>82</v>
      </c>
      <c r="AY258" s="19" t="s">
        <v>154</v>
      </c>
      <c r="BE258" s="187">
        <f>IF(N258="základní",J258,0)</f>
        <v>0</v>
      </c>
      <c r="BF258" s="187">
        <f>IF(N258="snížená",J258,0)</f>
        <v>0</v>
      </c>
      <c r="BG258" s="187">
        <f>IF(N258="zákl. přenesená",J258,0)</f>
        <v>0</v>
      </c>
      <c r="BH258" s="187">
        <f>IF(N258="sníž. přenesená",J258,0)</f>
        <v>0</v>
      </c>
      <c r="BI258" s="187">
        <f>IF(N258="nulová",J258,0)</f>
        <v>0</v>
      </c>
      <c r="BJ258" s="19" t="s">
        <v>80</v>
      </c>
      <c r="BK258" s="187">
        <f>ROUND(I258*H258,2)</f>
        <v>0</v>
      </c>
      <c r="BL258" s="19" t="s">
        <v>161</v>
      </c>
      <c r="BM258" s="19" t="s">
        <v>679</v>
      </c>
    </row>
    <row r="259" s="12" customFormat="1">
      <c r="B259" s="191"/>
      <c r="D259" s="188" t="s">
        <v>165</v>
      </c>
      <c r="E259" s="198" t="s">
        <v>3</v>
      </c>
      <c r="F259" s="192" t="s">
        <v>680</v>
      </c>
      <c r="H259" s="193">
        <v>1</v>
      </c>
      <c r="I259" s="194"/>
      <c r="L259" s="191"/>
      <c r="M259" s="195"/>
      <c r="N259" s="196"/>
      <c r="O259" s="196"/>
      <c r="P259" s="196"/>
      <c r="Q259" s="196"/>
      <c r="R259" s="196"/>
      <c r="S259" s="196"/>
      <c r="T259" s="197"/>
      <c r="AT259" s="198" t="s">
        <v>165</v>
      </c>
      <c r="AU259" s="198" t="s">
        <v>82</v>
      </c>
      <c r="AV259" s="12" t="s">
        <v>82</v>
      </c>
      <c r="AW259" s="12" t="s">
        <v>33</v>
      </c>
      <c r="AX259" s="12" t="s">
        <v>80</v>
      </c>
      <c r="AY259" s="198" t="s">
        <v>154</v>
      </c>
    </row>
    <row r="260" s="1" customFormat="1" ht="16.5" customHeight="1">
      <c r="B260" s="175"/>
      <c r="C260" s="176" t="s">
        <v>681</v>
      </c>
      <c r="D260" s="176" t="s">
        <v>156</v>
      </c>
      <c r="E260" s="177" t="s">
        <v>682</v>
      </c>
      <c r="F260" s="178" t="s">
        <v>683</v>
      </c>
      <c r="G260" s="179" t="s">
        <v>241</v>
      </c>
      <c r="H260" s="180">
        <v>3</v>
      </c>
      <c r="I260" s="181"/>
      <c r="J260" s="182">
        <f>ROUND(I260*H260,2)</f>
        <v>0</v>
      </c>
      <c r="K260" s="178" t="s">
        <v>160</v>
      </c>
      <c r="L260" s="37"/>
      <c r="M260" s="183" t="s">
        <v>3</v>
      </c>
      <c r="N260" s="184" t="s">
        <v>43</v>
      </c>
      <c r="O260" s="67"/>
      <c r="P260" s="185">
        <f>O260*H260</f>
        <v>0</v>
      </c>
      <c r="Q260" s="185">
        <v>0.12303</v>
      </c>
      <c r="R260" s="185">
        <f>Q260*H260</f>
        <v>0.36909000000000003</v>
      </c>
      <c r="S260" s="185">
        <v>0</v>
      </c>
      <c r="T260" s="186">
        <f>S260*H260</f>
        <v>0</v>
      </c>
      <c r="AR260" s="19" t="s">
        <v>161</v>
      </c>
      <c r="AT260" s="19" t="s">
        <v>156</v>
      </c>
      <c r="AU260" s="19" t="s">
        <v>82</v>
      </c>
      <c r="AY260" s="19" t="s">
        <v>154</v>
      </c>
      <c r="BE260" s="187">
        <f>IF(N260="základní",J260,0)</f>
        <v>0</v>
      </c>
      <c r="BF260" s="187">
        <f>IF(N260="snížená",J260,0)</f>
        <v>0</v>
      </c>
      <c r="BG260" s="187">
        <f>IF(N260="zákl. přenesená",J260,0)</f>
        <v>0</v>
      </c>
      <c r="BH260" s="187">
        <f>IF(N260="sníž. přenesená",J260,0)</f>
        <v>0</v>
      </c>
      <c r="BI260" s="187">
        <f>IF(N260="nulová",J260,0)</f>
        <v>0</v>
      </c>
      <c r="BJ260" s="19" t="s">
        <v>80</v>
      </c>
      <c r="BK260" s="187">
        <f>ROUND(I260*H260,2)</f>
        <v>0</v>
      </c>
      <c r="BL260" s="19" t="s">
        <v>161</v>
      </c>
      <c r="BM260" s="19" t="s">
        <v>684</v>
      </c>
    </row>
    <row r="261" s="1" customFormat="1">
      <c r="B261" s="37"/>
      <c r="D261" s="188" t="s">
        <v>163</v>
      </c>
      <c r="F261" s="189" t="s">
        <v>685</v>
      </c>
      <c r="I261" s="121"/>
      <c r="L261" s="37"/>
      <c r="M261" s="190"/>
      <c r="N261" s="67"/>
      <c r="O261" s="67"/>
      <c r="P261" s="67"/>
      <c r="Q261" s="67"/>
      <c r="R261" s="67"/>
      <c r="S261" s="67"/>
      <c r="T261" s="68"/>
      <c r="AT261" s="19" t="s">
        <v>163</v>
      </c>
      <c r="AU261" s="19" t="s">
        <v>82</v>
      </c>
    </row>
    <row r="262" s="1" customFormat="1" ht="16.5" customHeight="1">
      <c r="B262" s="175"/>
      <c r="C262" s="207" t="s">
        <v>686</v>
      </c>
      <c r="D262" s="207" t="s">
        <v>232</v>
      </c>
      <c r="E262" s="208" t="s">
        <v>687</v>
      </c>
      <c r="F262" s="209" t="s">
        <v>688</v>
      </c>
      <c r="G262" s="210" t="s">
        <v>241</v>
      </c>
      <c r="H262" s="211">
        <v>3</v>
      </c>
      <c r="I262" s="212"/>
      <c r="J262" s="213">
        <f>ROUND(I262*H262,2)</f>
        <v>0</v>
      </c>
      <c r="K262" s="209" t="s">
        <v>3</v>
      </c>
      <c r="L262" s="214"/>
      <c r="M262" s="215" t="s">
        <v>3</v>
      </c>
      <c r="N262" s="216" t="s">
        <v>43</v>
      </c>
      <c r="O262" s="67"/>
      <c r="P262" s="185">
        <f>O262*H262</f>
        <v>0</v>
      </c>
      <c r="Q262" s="185">
        <v>0.012449999999999999</v>
      </c>
      <c r="R262" s="185">
        <f>Q262*H262</f>
        <v>0.037349999999999994</v>
      </c>
      <c r="S262" s="185">
        <v>0</v>
      </c>
      <c r="T262" s="186">
        <f>S262*H262</f>
        <v>0</v>
      </c>
      <c r="AR262" s="19" t="s">
        <v>203</v>
      </c>
      <c r="AT262" s="19" t="s">
        <v>232</v>
      </c>
      <c r="AU262" s="19" t="s">
        <v>82</v>
      </c>
      <c r="AY262" s="19" t="s">
        <v>154</v>
      </c>
      <c r="BE262" s="187">
        <f>IF(N262="základní",J262,0)</f>
        <v>0</v>
      </c>
      <c r="BF262" s="187">
        <f>IF(N262="snížená",J262,0)</f>
        <v>0</v>
      </c>
      <c r="BG262" s="187">
        <f>IF(N262="zákl. přenesená",J262,0)</f>
        <v>0</v>
      </c>
      <c r="BH262" s="187">
        <f>IF(N262="sníž. přenesená",J262,0)</f>
        <v>0</v>
      </c>
      <c r="BI262" s="187">
        <f>IF(N262="nulová",J262,0)</f>
        <v>0</v>
      </c>
      <c r="BJ262" s="19" t="s">
        <v>80</v>
      </c>
      <c r="BK262" s="187">
        <f>ROUND(I262*H262,2)</f>
        <v>0</v>
      </c>
      <c r="BL262" s="19" t="s">
        <v>161</v>
      </c>
      <c r="BM262" s="19" t="s">
        <v>689</v>
      </c>
    </row>
    <row r="263" s="1" customFormat="1" ht="16.5" customHeight="1">
      <c r="B263" s="175"/>
      <c r="C263" s="207" t="s">
        <v>690</v>
      </c>
      <c r="D263" s="207" t="s">
        <v>232</v>
      </c>
      <c r="E263" s="208" t="s">
        <v>691</v>
      </c>
      <c r="F263" s="209" t="s">
        <v>692</v>
      </c>
      <c r="G263" s="210" t="s">
        <v>241</v>
      </c>
      <c r="H263" s="211">
        <v>3</v>
      </c>
      <c r="I263" s="212"/>
      <c r="J263" s="213">
        <f>ROUND(I263*H263,2)</f>
        <v>0</v>
      </c>
      <c r="K263" s="209" t="s">
        <v>3</v>
      </c>
      <c r="L263" s="214"/>
      <c r="M263" s="215" t="s">
        <v>3</v>
      </c>
      <c r="N263" s="216" t="s">
        <v>43</v>
      </c>
      <c r="O263" s="67"/>
      <c r="P263" s="185">
        <f>O263*H263</f>
        <v>0</v>
      </c>
      <c r="Q263" s="185">
        <v>0.0073000000000000001</v>
      </c>
      <c r="R263" s="185">
        <f>Q263*H263</f>
        <v>0.021899999999999999</v>
      </c>
      <c r="S263" s="185">
        <v>0</v>
      </c>
      <c r="T263" s="186">
        <f>S263*H263</f>
        <v>0</v>
      </c>
      <c r="AR263" s="19" t="s">
        <v>203</v>
      </c>
      <c r="AT263" s="19" t="s">
        <v>232</v>
      </c>
      <c r="AU263" s="19" t="s">
        <v>82</v>
      </c>
      <c r="AY263" s="19" t="s">
        <v>154</v>
      </c>
      <c r="BE263" s="187">
        <f>IF(N263="základní",J263,0)</f>
        <v>0</v>
      </c>
      <c r="BF263" s="187">
        <f>IF(N263="snížená",J263,0)</f>
        <v>0</v>
      </c>
      <c r="BG263" s="187">
        <f>IF(N263="zákl. přenesená",J263,0)</f>
        <v>0</v>
      </c>
      <c r="BH263" s="187">
        <f>IF(N263="sníž. přenesená",J263,0)</f>
        <v>0</v>
      </c>
      <c r="BI263" s="187">
        <f>IF(N263="nulová",J263,0)</f>
        <v>0</v>
      </c>
      <c r="BJ263" s="19" t="s">
        <v>80</v>
      </c>
      <c r="BK263" s="187">
        <f>ROUND(I263*H263,2)</f>
        <v>0</v>
      </c>
      <c r="BL263" s="19" t="s">
        <v>161</v>
      </c>
      <c r="BM263" s="19" t="s">
        <v>693</v>
      </c>
    </row>
    <row r="264" s="1" customFormat="1" ht="16.5" customHeight="1">
      <c r="B264" s="175"/>
      <c r="C264" s="207" t="s">
        <v>694</v>
      </c>
      <c r="D264" s="207" t="s">
        <v>232</v>
      </c>
      <c r="E264" s="208" t="s">
        <v>695</v>
      </c>
      <c r="F264" s="209" t="s">
        <v>696</v>
      </c>
      <c r="G264" s="210" t="s">
        <v>241</v>
      </c>
      <c r="H264" s="211">
        <v>3</v>
      </c>
      <c r="I264" s="212"/>
      <c r="J264" s="213">
        <f>ROUND(I264*H264,2)</f>
        <v>0</v>
      </c>
      <c r="K264" s="209" t="s">
        <v>3</v>
      </c>
      <c r="L264" s="214"/>
      <c r="M264" s="215" t="s">
        <v>3</v>
      </c>
      <c r="N264" s="216" t="s">
        <v>43</v>
      </c>
      <c r="O264" s="67"/>
      <c r="P264" s="185">
        <f>O264*H264</f>
        <v>0</v>
      </c>
      <c r="Q264" s="185">
        <v>0.001</v>
      </c>
      <c r="R264" s="185">
        <f>Q264*H264</f>
        <v>0.0030000000000000001</v>
      </c>
      <c r="S264" s="185">
        <v>0</v>
      </c>
      <c r="T264" s="186">
        <f>S264*H264</f>
        <v>0</v>
      </c>
      <c r="AR264" s="19" t="s">
        <v>203</v>
      </c>
      <c r="AT264" s="19" t="s">
        <v>232</v>
      </c>
      <c r="AU264" s="19" t="s">
        <v>82</v>
      </c>
      <c r="AY264" s="19" t="s">
        <v>154</v>
      </c>
      <c r="BE264" s="187">
        <f>IF(N264="základní",J264,0)</f>
        <v>0</v>
      </c>
      <c r="BF264" s="187">
        <f>IF(N264="snížená",J264,0)</f>
        <v>0</v>
      </c>
      <c r="BG264" s="187">
        <f>IF(N264="zákl. přenesená",J264,0)</f>
        <v>0</v>
      </c>
      <c r="BH264" s="187">
        <f>IF(N264="sníž. přenesená",J264,0)</f>
        <v>0</v>
      </c>
      <c r="BI264" s="187">
        <f>IF(N264="nulová",J264,0)</f>
        <v>0</v>
      </c>
      <c r="BJ264" s="19" t="s">
        <v>80</v>
      </c>
      <c r="BK264" s="187">
        <f>ROUND(I264*H264,2)</f>
        <v>0</v>
      </c>
      <c r="BL264" s="19" t="s">
        <v>161</v>
      </c>
      <c r="BM264" s="19" t="s">
        <v>697</v>
      </c>
    </row>
    <row r="265" s="1" customFormat="1" ht="16.5" customHeight="1">
      <c r="B265" s="175"/>
      <c r="C265" s="176" t="s">
        <v>698</v>
      </c>
      <c r="D265" s="176" t="s">
        <v>156</v>
      </c>
      <c r="E265" s="177" t="s">
        <v>699</v>
      </c>
      <c r="F265" s="178" t="s">
        <v>700</v>
      </c>
      <c r="G265" s="179" t="s">
        <v>253</v>
      </c>
      <c r="H265" s="180">
        <v>57.670000000000002</v>
      </c>
      <c r="I265" s="181"/>
      <c r="J265" s="182">
        <f>ROUND(I265*H265,2)</f>
        <v>0</v>
      </c>
      <c r="K265" s="178" t="s">
        <v>160</v>
      </c>
      <c r="L265" s="37"/>
      <c r="M265" s="183" t="s">
        <v>3</v>
      </c>
      <c r="N265" s="184" t="s">
        <v>43</v>
      </c>
      <c r="O265" s="67"/>
      <c r="P265" s="185">
        <f>O265*H265</f>
        <v>0</v>
      </c>
      <c r="Q265" s="185">
        <v>0</v>
      </c>
      <c r="R265" s="185">
        <f>Q265*H265</f>
        <v>0</v>
      </c>
      <c r="S265" s="185">
        <v>0</v>
      </c>
      <c r="T265" s="186">
        <f>S265*H265</f>
        <v>0</v>
      </c>
      <c r="AR265" s="19" t="s">
        <v>161</v>
      </c>
      <c r="AT265" s="19" t="s">
        <v>156</v>
      </c>
      <c r="AU265" s="19" t="s">
        <v>82</v>
      </c>
      <c r="AY265" s="19" t="s">
        <v>154</v>
      </c>
      <c r="BE265" s="187">
        <f>IF(N265="základní",J265,0)</f>
        <v>0</v>
      </c>
      <c r="BF265" s="187">
        <f>IF(N265="snížená",J265,0)</f>
        <v>0</v>
      </c>
      <c r="BG265" s="187">
        <f>IF(N265="zákl. přenesená",J265,0)</f>
        <v>0</v>
      </c>
      <c r="BH265" s="187">
        <f>IF(N265="sníž. přenesená",J265,0)</f>
        <v>0</v>
      </c>
      <c r="BI265" s="187">
        <f>IF(N265="nulová",J265,0)</f>
        <v>0</v>
      </c>
      <c r="BJ265" s="19" t="s">
        <v>80</v>
      </c>
      <c r="BK265" s="187">
        <f>ROUND(I265*H265,2)</f>
        <v>0</v>
      </c>
      <c r="BL265" s="19" t="s">
        <v>161</v>
      </c>
      <c r="BM265" s="19" t="s">
        <v>701</v>
      </c>
    </row>
    <row r="266" s="1" customFormat="1">
      <c r="B266" s="37"/>
      <c r="D266" s="188" t="s">
        <v>163</v>
      </c>
      <c r="F266" s="189" t="s">
        <v>702</v>
      </c>
      <c r="I266" s="121"/>
      <c r="L266" s="37"/>
      <c r="M266" s="190"/>
      <c r="N266" s="67"/>
      <c r="O266" s="67"/>
      <c r="P266" s="67"/>
      <c r="Q266" s="67"/>
      <c r="R266" s="67"/>
      <c r="S266" s="67"/>
      <c r="T266" s="68"/>
      <c r="AT266" s="19" t="s">
        <v>163</v>
      </c>
      <c r="AU266" s="19" t="s">
        <v>82</v>
      </c>
    </row>
    <row r="267" s="12" customFormat="1">
      <c r="B267" s="191"/>
      <c r="D267" s="188" t="s">
        <v>165</v>
      </c>
      <c r="E267" s="198" t="s">
        <v>3</v>
      </c>
      <c r="F267" s="192" t="s">
        <v>444</v>
      </c>
      <c r="H267" s="193">
        <v>57.670000000000002</v>
      </c>
      <c r="I267" s="194"/>
      <c r="L267" s="191"/>
      <c r="M267" s="195"/>
      <c r="N267" s="196"/>
      <c r="O267" s="196"/>
      <c r="P267" s="196"/>
      <c r="Q267" s="196"/>
      <c r="R267" s="196"/>
      <c r="S267" s="196"/>
      <c r="T267" s="197"/>
      <c r="AT267" s="198" t="s">
        <v>165</v>
      </c>
      <c r="AU267" s="198" t="s">
        <v>82</v>
      </c>
      <c r="AV267" s="12" t="s">
        <v>82</v>
      </c>
      <c r="AW267" s="12" t="s">
        <v>33</v>
      </c>
      <c r="AX267" s="12" t="s">
        <v>72</v>
      </c>
      <c r="AY267" s="198" t="s">
        <v>154</v>
      </c>
    </row>
    <row r="268" s="13" customFormat="1">
      <c r="B268" s="199"/>
      <c r="D268" s="188" t="s">
        <v>165</v>
      </c>
      <c r="E268" s="200" t="s">
        <v>3</v>
      </c>
      <c r="F268" s="201" t="s">
        <v>179</v>
      </c>
      <c r="H268" s="202">
        <v>57.670000000000002</v>
      </c>
      <c r="I268" s="203"/>
      <c r="L268" s="199"/>
      <c r="M268" s="204"/>
      <c r="N268" s="205"/>
      <c r="O268" s="205"/>
      <c r="P268" s="205"/>
      <c r="Q268" s="205"/>
      <c r="R268" s="205"/>
      <c r="S268" s="205"/>
      <c r="T268" s="206"/>
      <c r="AT268" s="200" t="s">
        <v>165</v>
      </c>
      <c r="AU268" s="200" t="s">
        <v>82</v>
      </c>
      <c r="AV268" s="13" t="s">
        <v>161</v>
      </c>
      <c r="AW268" s="13" t="s">
        <v>33</v>
      </c>
      <c r="AX268" s="13" t="s">
        <v>80</v>
      </c>
      <c r="AY268" s="200" t="s">
        <v>154</v>
      </c>
    </row>
    <row r="269" s="1" customFormat="1" ht="16.5" customHeight="1">
      <c r="B269" s="175"/>
      <c r="C269" s="176" t="s">
        <v>703</v>
      </c>
      <c r="D269" s="176" t="s">
        <v>156</v>
      </c>
      <c r="E269" s="177" t="s">
        <v>704</v>
      </c>
      <c r="F269" s="178" t="s">
        <v>705</v>
      </c>
      <c r="G269" s="179" t="s">
        <v>241</v>
      </c>
      <c r="H269" s="180">
        <v>2</v>
      </c>
      <c r="I269" s="181"/>
      <c r="J269" s="182">
        <f>ROUND(I269*H269,2)</f>
        <v>0</v>
      </c>
      <c r="K269" s="178" t="s">
        <v>160</v>
      </c>
      <c r="L269" s="37"/>
      <c r="M269" s="183" t="s">
        <v>3</v>
      </c>
      <c r="N269" s="184" t="s">
        <v>43</v>
      </c>
      <c r="O269" s="67"/>
      <c r="P269" s="185">
        <f>O269*H269</f>
        <v>0</v>
      </c>
      <c r="Q269" s="185">
        <v>0.46009</v>
      </c>
      <c r="R269" s="185">
        <f>Q269*H269</f>
        <v>0.92018</v>
      </c>
      <c r="S269" s="185">
        <v>0</v>
      </c>
      <c r="T269" s="186">
        <f>S269*H269</f>
        <v>0</v>
      </c>
      <c r="AR269" s="19" t="s">
        <v>161</v>
      </c>
      <c r="AT269" s="19" t="s">
        <v>156</v>
      </c>
      <c r="AU269" s="19" t="s">
        <v>82</v>
      </c>
      <c r="AY269" s="19" t="s">
        <v>154</v>
      </c>
      <c r="BE269" s="187">
        <f>IF(N269="základní",J269,0)</f>
        <v>0</v>
      </c>
      <c r="BF269" s="187">
        <f>IF(N269="snížená",J269,0)</f>
        <v>0</v>
      </c>
      <c r="BG269" s="187">
        <f>IF(N269="zákl. přenesená",J269,0)</f>
        <v>0</v>
      </c>
      <c r="BH269" s="187">
        <f>IF(N269="sníž. přenesená",J269,0)</f>
        <v>0</v>
      </c>
      <c r="BI269" s="187">
        <f>IF(N269="nulová",J269,0)</f>
        <v>0</v>
      </c>
      <c r="BJ269" s="19" t="s">
        <v>80</v>
      </c>
      <c r="BK269" s="187">
        <f>ROUND(I269*H269,2)</f>
        <v>0</v>
      </c>
      <c r="BL269" s="19" t="s">
        <v>161</v>
      </c>
      <c r="BM269" s="19" t="s">
        <v>706</v>
      </c>
    </row>
    <row r="270" s="1" customFormat="1">
      <c r="B270" s="37"/>
      <c r="D270" s="188" t="s">
        <v>163</v>
      </c>
      <c r="F270" s="189" t="s">
        <v>702</v>
      </c>
      <c r="I270" s="121"/>
      <c r="L270" s="37"/>
      <c r="M270" s="190"/>
      <c r="N270" s="67"/>
      <c r="O270" s="67"/>
      <c r="P270" s="67"/>
      <c r="Q270" s="67"/>
      <c r="R270" s="67"/>
      <c r="S270" s="67"/>
      <c r="T270" s="68"/>
      <c r="AT270" s="19" t="s">
        <v>163</v>
      </c>
      <c r="AU270" s="19" t="s">
        <v>82</v>
      </c>
    </row>
    <row r="271" s="1" customFormat="1" ht="16.5" customHeight="1">
      <c r="B271" s="175"/>
      <c r="C271" s="176" t="s">
        <v>707</v>
      </c>
      <c r="D271" s="176" t="s">
        <v>156</v>
      </c>
      <c r="E271" s="177" t="s">
        <v>708</v>
      </c>
      <c r="F271" s="178" t="s">
        <v>709</v>
      </c>
      <c r="G271" s="179" t="s">
        <v>710</v>
      </c>
      <c r="H271" s="180">
        <v>1</v>
      </c>
      <c r="I271" s="181"/>
      <c r="J271" s="182">
        <f>ROUND(I271*H271,2)</f>
        <v>0</v>
      </c>
      <c r="K271" s="178" t="s">
        <v>160</v>
      </c>
      <c r="L271" s="37"/>
      <c r="M271" s="183" t="s">
        <v>3</v>
      </c>
      <c r="N271" s="184" t="s">
        <v>43</v>
      </c>
      <c r="O271" s="67"/>
      <c r="P271" s="185">
        <f>O271*H271</f>
        <v>0</v>
      </c>
      <c r="Q271" s="185">
        <v>0.00010000000000000001</v>
      </c>
      <c r="R271" s="185">
        <f>Q271*H271</f>
        <v>0.00010000000000000001</v>
      </c>
      <c r="S271" s="185">
        <v>0</v>
      </c>
      <c r="T271" s="186">
        <f>S271*H271</f>
        <v>0</v>
      </c>
      <c r="AR271" s="19" t="s">
        <v>161</v>
      </c>
      <c r="AT271" s="19" t="s">
        <v>156</v>
      </c>
      <c r="AU271" s="19" t="s">
        <v>82</v>
      </c>
      <c r="AY271" s="19" t="s">
        <v>154</v>
      </c>
      <c r="BE271" s="187">
        <f>IF(N271="základní",J271,0)</f>
        <v>0</v>
      </c>
      <c r="BF271" s="187">
        <f>IF(N271="snížená",J271,0)</f>
        <v>0</v>
      </c>
      <c r="BG271" s="187">
        <f>IF(N271="zákl. přenesená",J271,0)</f>
        <v>0</v>
      </c>
      <c r="BH271" s="187">
        <f>IF(N271="sníž. přenesená",J271,0)</f>
        <v>0</v>
      </c>
      <c r="BI271" s="187">
        <f>IF(N271="nulová",J271,0)</f>
        <v>0</v>
      </c>
      <c r="BJ271" s="19" t="s">
        <v>80</v>
      </c>
      <c r="BK271" s="187">
        <f>ROUND(I271*H271,2)</f>
        <v>0</v>
      </c>
      <c r="BL271" s="19" t="s">
        <v>161</v>
      </c>
      <c r="BM271" s="19" t="s">
        <v>711</v>
      </c>
    </row>
    <row r="272" s="1" customFormat="1">
      <c r="B272" s="37"/>
      <c r="D272" s="188" t="s">
        <v>163</v>
      </c>
      <c r="F272" s="189" t="s">
        <v>712</v>
      </c>
      <c r="I272" s="121"/>
      <c r="L272" s="37"/>
      <c r="M272" s="190"/>
      <c r="N272" s="67"/>
      <c r="O272" s="67"/>
      <c r="P272" s="67"/>
      <c r="Q272" s="67"/>
      <c r="R272" s="67"/>
      <c r="S272" s="67"/>
      <c r="T272" s="68"/>
      <c r="AT272" s="19" t="s">
        <v>163</v>
      </c>
      <c r="AU272" s="19" t="s">
        <v>82</v>
      </c>
    </row>
    <row r="273" s="1" customFormat="1" ht="16.5" customHeight="1">
      <c r="B273" s="175"/>
      <c r="C273" s="176" t="s">
        <v>713</v>
      </c>
      <c r="D273" s="176" t="s">
        <v>156</v>
      </c>
      <c r="E273" s="177" t="s">
        <v>714</v>
      </c>
      <c r="F273" s="178" t="s">
        <v>715</v>
      </c>
      <c r="G273" s="179" t="s">
        <v>710</v>
      </c>
      <c r="H273" s="180">
        <v>1</v>
      </c>
      <c r="I273" s="181"/>
      <c r="J273" s="182">
        <f>ROUND(I273*H273,2)</f>
        <v>0</v>
      </c>
      <c r="K273" s="178" t="s">
        <v>160</v>
      </c>
      <c r="L273" s="37"/>
      <c r="M273" s="183" t="s">
        <v>3</v>
      </c>
      <c r="N273" s="184" t="s">
        <v>43</v>
      </c>
      <c r="O273" s="67"/>
      <c r="P273" s="185">
        <f>O273*H273</f>
        <v>0</v>
      </c>
      <c r="Q273" s="185">
        <v>0.00018000000000000001</v>
      </c>
      <c r="R273" s="185">
        <f>Q273*H273</f>
        <v>0.00018000000000000001</v>
      </c>
      <c r="S273" s="185">
        <v>0</v>
      </c>
      <c r="T273" s="186">
        <f>S273*H273</f>
        <v>0</v>
      </c>
      <c r="AR273" s="19" t="s">
        <v>161</v>
      </c>
      <c r="AT273" s="19" t="s">
        <v>156</v>
      </c>
      <c r="AU273" s="19" t="s">
        <v>82</v>
      </c>
      <c r="AY273" s="19" t="s">
        <v>154</v>
      </c>
      <c r="BE273" s="187">
        <f>IF(N273="základní",J273,0)</f>
        <v>0</v>
      </c>
      <c r="BF273" s="187">
        <f>IF(N273="snížená",J273,0)</f>
        <v>0</v>
      </c>
      <c r="BG273" s="187">
        <f>IF(N273="zákl. přenesená",J273,0)</f>
        <v>0</v>
      </c>
      <c r="BH273" s="187">
        <f>IF(N273="sníž. přenesená",J273,0)</f>
        <v>0</v>
      </c>
      <c r="BI273" s="187">
        <f>IF(N273="nulová",J273,0)</f>
        <v>0</v>
      </c>
      <c r="BJ273" s="19" t="s">
        <v>80</v>
      </c>
      <c r="BK273" s="187">
        <f>ROUND(I273*H273,2)</f>
        <v>0</v>
      </c>
      <c r="BL273" s="19" t="s">
        <v>161</v>
      </c>
      <c r="BM273" s="19" t="s">
        <v>716</v>
      </c>
    </row>
    <row r="274" s="1" customFormat="1">
      <c r="B274" s="37"/>
      <c r="D274" s="188" t="s">
        <v>163</v>
      </c>
      <c r="F274" s="189" t="s">
        <v>712</v>
      </c>
      <c r="I274" s="121"/>
      <c r="L274" s="37"/>
      <c r="M274" s="190"/>
      <c r="N274" s="67"/>
      <c r="O274" s="67"/>
      <c r="P274" s="67"/>
      <c r="Q274" s="67"/>
      <c r="R274" s="67"/>
      <c r="S274" s="67"/>
      <c r="T274" s="68"/>
      <c r="AT274" s="19" t="s">
        <v>163</v>
      </c>
      <c r="AU274" s="19" t="s">
        <v>82</v>
      </c>
    </row>
    <row r="275" s="1" customFormat="1" ht="16.5" customHeight="1">
      <c r="B275" s="175"/>
      <c r="C275" s="176" t="s">
        <v>717</v>
      </c>
      <c r="D275" s="176" t="s">
        <v>156</v>
      </c>
      <c r="E275" s="177" t="s">
        <v>718</v>
      </c>
      <c r="F275" s="178" t="s">
        <v>719</v>
      </c>
      <c r="G275" s="179" t="s">
        <v>710</v>
      </c>
      <c r="H275" s="180">
        <v>2</v>
      </c>
      <c r="I275" s="181"/>
      <c r="J275" s="182">
        <f>ROUND(I275*H275,2)</f>
        <v>0</v>
      </c>
      <c r="K275" s="178" t="s">
        <v>160</v>
      </c>
      <c r="L275" s="37"/>
      <c r="M275" s="183" t="s">
        <v>3</v>
      </c>
      <c r="N275" s="184" t="s">
        <v>43</v>
      </c>
      <c r="O275" s="67"/>
      <c r="P275" s="185">
        <f>O275*H275</f>
        <v>0</v>
      </c>
      <c r="Q275" s="185">
        <v>0.00031</v>
      </c>
      <c r="R275" s="185">
        <f>Q275*H275</f>
        <v>0.00062</v>
      </c>
      <c r="S275" s="185">
        <v>0</v>
      </c>
      <c r="T275" s="186">
        <f>S275*H275</f>
        <v>0</v>
      </c>
      <c r="AR275" s="19" t="s">
        <v>161</v>
      </c>
      <c r="AT275" s="19" t="s">
        <v>156</v>
      </c>
      <c r="AU275" s="19" t="s">
        <v>82</v>
      </c>
      <c r="AY275" s="19" t="s">
        <v>154</v>
      </c>
      <c r="BE275" s="187">
        <f>IF(N275="základní",J275,0)</f>
        <v>0</v>
      </c>
      <c r="BF275" s="187">
        <f>IF(N275="snížená",J275,0)</f>
        <v>0</v>
      </c>
      <c r="BG275" s="187">
        <f>IF(N275="zákl. přenesená",J275,0)</f>
        <v>0</v>
      </c>
      <c r="BH275" s="187">
        <f>IF(N275="sníž. přenesená",J275,0)</f>
        <v>0</v>
      </c>
      <c r="BI275" s="187">
        <f>IF(N275="nulová",J275,0)</f>
        <v>0</v>
      </c>
      <c r="BJ275" s="19" t="s">
        <v>80</v>
      </c>
      <c r="BK275" s="187">
        <f>ROUND(I275*H275,2)</f>
        <v>0</v>
      </c>
      <c r="BL275" s="19" t="s">
        <v>161</v>
      </c>
      <c r="BM275" s="19" t="s">
        <v>720</v>
      </c>
    </row>
    <row r="276" s="1" customFormat="1">
      <c r="B276" s="37"/>
      <c r="D276" s="188" t="s">
        <v>163</v>
      </c>
      <c r="F276" s="189" t="s">
        <v>712</v>
      </c>
      <c r="I276" s="121"/>
      <c r="L276" s="37"/>
      <c r="M276" s="190"/>
      <c r="N276" s="67"/>
      <c r="O276" s="67"/>
      <c r="P276" s="67"/>
      <c r="Q276" s="67"/>
      <c r="R276" s="67"/>
      <c r="S276" s="67"/>
      <c r="T276" s="68"/>
      <c r="AT276" s="19" t="s">
        <v>163</v>
      </c>
      <c r="AU276" s="19" t="s">
        <v>82</v>
      </c>
    </row>
    <row r="277" s="1" customFormat="1" ht="16.5" customHeight="1">
      <c r="B277" s="175"/>
      <c r="C277" s="176" t="s">
        <v>721</v>
      </c>
      <c r="D277" s="176" t="s">
        <v>156</v>
      </c>
      <c r="E277" s="177" t="s">
        <v>722</v>
      </c>
      <c r="F277" s="178" t="s">
        <v>723</v>
      </c>
      <c r="G277" s="179" t="s">
        <v>710</v>
      </c>
      <c r="H277" s="180">
        <v>1</v>
      </c>
      <c r="I277" s="181"/>
      <c r="J277" s="182">
        <f>ROUND(I277*H277,2)</f>
        <v>0</v>
      </c>
      <c r="K277" s="178" t="s">
        <v>160</v>
      </c>
      <c r="L277" s="37"/>
      <c r="M277" s="183" t="s">
        <v>3</v>
      </c>
      <c r="N277" s="184" t="s">
        <v>43</v>
      </c>
      <c r="O277" s="67"/>
      <c r="P277" s="185">
        <f>O277*H277</f>
        <v>0</v>
      </c>
      <c r="Q277" s="185">
        <v>0.00031</v>
      </c>
      <c r="R277" s="185">
        <f>Q277*H277</f>
        <v>0.00031</v>
      </c>
      <c r="S277" s="185">
        <v>0</v>
      </c>
      <c r="T277" s="186">
        <f>S277*H277</f>
        <v>0</v>
      </c>
      <c r="AR277" s="19" t="s">
        <v>161</v>
      </c>
      <c r="AT277" s="19" t="s">
        <v>156</v>
      </c>
      <c r="AU277" s="19" t="s">
        <v>82</v>
      </c>
      <c r="AY277" s="19" t="s">
        <v>154</v>
      </c>
      <c r="BE277" s="187">
        <f>IF(N277="základní",J277,0)</f>
        <v>0</v>
      </c>
      <c r="BF277" s="187">
        <f>IF(N277="snížená",J277,0)</f>
        <v>0</v>
      </c>
      <c r="BG277" s="187">
        <f>IF(N277="zákl. přenesená",J277,0)</f>
        <v>0</v>
      </c>
      <c r="BH277" s="187">
        <f>IF(N277="sníž. přenesená",J277,0)</f>
        <v>0</v>
      </c>
      <c r="BI277" s="187">
        <f>IF(N277="nulová",J277,0)</f>
        <v>0</v>
      </c>
      <c r="BJ277" s="19" t="s">
        <v>80</v>
      </c>
      <c r="BK277" s="187">
        <f>ROUND(I277*H277,2)</f>
        <v>0</v>
      </c>
      <c r="BL277" s="19" t="s">
        <v>161</v>
      </c>
      <c r="BM277" s="19" t="s">
        <v>724</v>
      </c>
    </row>
    <row r="278" s="1" customFormat="1">
      <c r="B278" s="37"/>
      <c r="D278" s="188" t="s">
        <v>163</v>
      </c>
      <c r="F278" s="189" t="s">
        <v>712</v>
      </c>
      <c r="I278" s="121"/>
      <c r="L278" s="37"/>
      <c r="M278" s="190"/>
      <c r="N278" s="67"/>
      <c r="O278" s="67"/>
      <c r="P278" s="67"/>
      <c r="Q278" s="67"/>
      <c r="R278" s="67"/>
      <c r="S278" s="67"/>
      <c r="T278" s="68"/>
      <c r="AT278" s="19" t="s">
        <v>163</v>
      </c>
      <c r="AU278" s="19" t="s">
        <v>82</v>
      </c>
    </row>
    <row r="279" s="1" customFormat="1" ht="16.5" customHeight="1">
      <c r="B279" s="175"/>
      <c r="C279" s="176" t="s">
        <v>725</v>
      </c>
      <c r="D279" s="176" t="s">
        <v>156</v>
      </c>
      <c r="E279" s="177" t="s">
        <v>726</v>
      </c>
      <c r="F279" s="178" t="s">
        <v>727</v>
      </c>
      <c r="G279" s="179" t="s">
        <v>710</v>
      </c>
      <c r="H279" s="180">
        <v>14</v>
      </c>
      <c r="I279" s="181"/>
      <c r="J279" s="182">
        <f>ROUND(I279*H279,2)</f>
        <v>0</v>
      </c>
      <c r="K279" s="178" t="s">
        <v>160</v>
      </c>
      <c r="L279" s="37"/>
      <c r="M279" s="183" t="s">
        <v>3</v>
      </c>
      <c r="N279" s="184" t="s">
        <v>43</v>
      </c>
      <c r="O279" s="67"/>
      <c r="P279" s="185">
        <f>O279*H279</f>
        <v>0</v>
      </c>
      <c r="Q279" s="185">
        <v>0.00122</v>
      </c>
      <c r="R279" s="185">
        <f>Q279*H279</f>
        <v>0.017079999999999998</v>
      </c>
      <c r="S279" s="185">
        <v>0</v>
      </c>
      <c r="T279" s="186">
        <f>S279*H279</f>
        <v>0</v>
      </c>
      <c r="AR279" s="19" t="s">
        <v>161</v>
      </c>
      <c r="AT279" s="19" t="s">
        <v>156</v>
      </c>
      <c r="AU279" s="19" t="s">
        <v>82</v>
      </c>
      <c r="AY279" s="19" t="s">
        <v>154</v>
      </c>
      <c r="BE279" s="187">
        <f>IF(N279="základní",J279,0)</f>
        <v>0</v>
      </c>
      <c r="BF279" s="187">
        <f>IF(N279="snížená",J279,0)</f>
        <v>0</v>
      </c>
      <c r="BG279" s="187">
        <f>IF(N279="zákl. přenesená",J279,0)</f>
        <v>0</v>
      </c>
      <c r="BH279" s="187">
        <f>IF(N279="sníž. přenesená",J279,0)</f>
        <v>0</v>
      </c>
      <c r="BI279" s="187">
        <f>IF(N279="nulová",J279,0)</f>
        <v>0</v>
      </c>
      <c r="BJ279" s="19" t="s">
        <v>80</v>
      </c>
      <c r="BK279" s="187">
        <f>ROUND(I279*H279,2)</f>
        <v>0</v>
      </c>
      <c r="BL279" s="19" t="s">
        <v>161</v>
      </c>
      <c r="BM279" s="19" t="s">
        <v>728</v>
      </c>
    </row>
    <row r="280" s="1" customFormat="1">
      <c r="B280" s="37"/>
      <c r="D280" s="188" t="s">
        <v>163</v>
      </c>
      <c r="F280" s="189" t="s">
        <v>712</v>
      </c>
      <c r="I280" s="121"/>
      <c r="L280" s="37"/>
      <c r="M280" s="190"/>
      <c r="N280" s="67"/>
      <c r="O280" s="67"/>
      <c r="P280" s="67"/>
      <c r="Q280" s="67"/>
      <c r="R280" s="67"/>
      <c r="S280" s="67"/>
      <c r="T280" s="68"/>
      <c r="AT280" s="19" t="s">
        <v>163</v>
      </c>
      <c r="AU280" s="19" t="s">
        <v>82</v>
      </c>
    </row>
    <row r="281" s="12" customFormat="1">
      <c r="B281" s="191"/>
      <c r="D281" s="188" t="s">
        <v>165</v>
      </c>
      <c r="E281" s="198" t="s">
        <v>3</v>
      </c>
      <c r="F281" s="192" t="s">
        <v>729</v>
      </c>
      <c r="H281" s="193">
        <v>14</v>
      </c>
      <c r="I281" s="194"/>
      <c r="L281" s="191"/>
      <c r="M281" s="195"/>
      <c r="N281" s="196"/>
      <c r="O281" s="196"/>
      <c r="P281" s="196"/>
      <c r="Q281" s="196"/>
      <c r="R281" s="196"/>
      <c r="S281" s="196"/>
      <c r="T281" s="197"/>
      <c r="AT281" s="198" t="s">
        <v>165</v>
      </c>
      <c r="AU281" s="198" t="s">
        <v>82</v>
      </c>
      <c r="AV281" s="12" t="s">
        <v>82</v>
      </c>
      <c r="AW281" s="12" t="s">
        <v>33</v>
      </c>
      <c r="AX281" s="12" t="s">
        <v>80</v>
      </c>
      <c r="AY281" s="198" t="s">
        <v>154</v>
      </c>
    </row>
    <row r="282" s="1" customFormat="1" ht="16.5" customHeight="1">
      <c r="B282" s="175"/>
      <c r="C282" s="176" t="s">
        <v>730</v>
      </c>
      <c r="D282" s="176" t="s">
        <v>156</v>
      </c>
      <c r="E282" s="177" t="s">
        <v>731</v>
      </c>
      <c r="F282" s="178" t="s">
        <v>732</v>
      </c>
      <c r="G282" s="179" t="s">
        <v>241</v>
      </c>
      <c r="H282" s="180">
        <v>1</v>
      </c>
      <c r="I282" s="181"/>
      <c r="J282" s="182">
        <f>ROUND(I282*H282,2)</f>
        <v>0</v>
      </c>
      <c r="K282" s="178" t="s">
        <v>160</v>
      </c>
      <c r="L282" s="37"/>
      <c r="M282" s="183" t="s">
        <v>3</v>
      </c>
      <c r="N282" s="184" t="s">
        <v>43</v>
      </c>
      <c r="O282" s="67"/>
      <c r="P282" s="185">
        <f>O282*H282</f>
        <v>0</v>
      </c>
      <c r="Q282" s="185">
        <v>22.299040000000002</v>
      </c>
      <c r="R282" s="185">
        <f>Q282*H282</f>
        <v>22.299040000000002</v>
      </c>
      <c r="S282" s="185">
        <v>0</v>
      </c>
      <c r="T282" s="186">
        <f>S282*H282</f>
        <v>0</v>
      </c>
      <c r="AR282" s="19" t="s">
        <v>161</v>
      </c>
      <c r="AT282" s="19" t="s">
        <v>156</v>
      </c>
      <c r="AU282" s="19" t="s">
        <v>82</v>
      </c>
      <c r="AY282" s="19" t="s">
        <v>154</v>
      </c>
      <c r="BE282" s="187">
        <f>IF(N282="základní",J282,0)</f>
        <v>0</v>
      </c>
      <c r="BF282" s="187">
        <f>IF(N282="snížená",J282,0)</f>
        <v>0</v>
      </c>
      <c r="BG282" s="187">
        <f>IF(N282="zákl. přenesená",J282,0)</f>
        <v>0</v>
      </c>
      <c r="BH282" s="187">
        <f>IF(N282="sníž. přenesená",J282,0)</f>
        <v>0</v>
      </c>
      <c r="BI282" s="187">
        <f>IF(N282="nulová",J282,0)</f>
        <v>0</v>
      </c>
      <c r="BJ282" s="19" t="s">
        <v>80</v>
      </c>
      <c r="BK282" s="187">
        <f>ROUND(I282*H282,2)</f>
        <v>0</v>
      </c>
      <c r="BL282" s="19" t="s">
        <v>161</v>
      </c>
      <c r="BM282" s="19" t="s">
        <v>733</v>
      </c>
    </row>
    <row r="283" s="1" customFormat="1">
      <c r="B283" s="37"/>
      <c r="D283" s="188" t="s">
        <v>163</v>
      </c>
      <c r="F283" s="189" t="s">
        <v>734</v>
      </c>
      <c r="I283" s="121"/>
      <c r="L283" s="37"/>
      <c r="M283" s="190"/>
      <c r="N283" s="67"/>
      <c r="O283" s="67"/>
      <c r="P283" s="67"/>
      <c r="Q283" s="67"/>
      <c r="R283" s="67"/>
      <c r="S283" s="67"/>
      <c r="T283" s="68"/>
      <c r="AT283" s="19" t="s">
        <v>163</v>
      </c>
      <c r="AU283" s="19" t="s">
        <v>82</v>
      </c>
    </row>
    <row r="284" s="12" customFormat="1">
      <c r="B284" s="191"/>
      <c r="D284" s="188" t="s">
        <v>165</v>
      </c>
      <c r="E284" s="198" t="s">
        <v>3</v>
      </c>
      <c r="F284" s="192" t="s">
        <v>735</v>
      </c>
      <c r="H284" s="193">
        <v>1</v>
      </c>
      <c r="I284" s="194"/>
      <c r="L284" s="191"/>
      <c r="M284" s="195"/>
      <c r="N284" s="196"/>
      <c r="O284" s="196"/>
      <c r="P284" s="196"/>
      <c r="Q284" s="196"/>
      <c r="R284" s="196"/>
      <c r="S284" s="196"/>
      <c r="T284" s="197"/>
      <c r="AT284" s="198" t="s">
        <v>165</v>
      </c>
      <c r="AU284" s="198" t="s">
        <v>82</v>
      </c>
      <c r="AV284" s="12" t="s">
        <v>82</v>
      </c>
      <c r="AW284" s="12" t="s">
        <v>33</v>
      </c>
      <c r="AX284" s="12" t="s">
        <v>80</v>
      </c>
      <c r="AY284" s="198" t="s">
        <v>154</v>
      </c>
    </row>
    <row r="285" s="1" customFormat="1" ht="16.5" customHeight="1">
      <c r="B285" s="175"/>
      <c r="C285" s="176" t="s">
        <v>736</v>
      </c>
      <c r="D285" s="176" t="s">
        <v>156</v>
      </c>
      <c r="E285" s="177" t="s">
        <v>737</v>
      </c>
      <c r="F285" s="178" t="s">
        <v>738</v>
      </c>
      <c r="G285" s="179" t="s">
        <v>241</v>
      </c>
      <c r="H285" s="180">
        <v>10</v>
      </c>
      <c r="I285" s="181"/>
      <c r="J285" s="182">
        <f>ROUND(I285*H285,2)</f>
        <v>0</v>
      </c>
      <c r="K285" s="178" t="s">
        <v>160</v>
      </c>
      <c r="L285" s="37"/>
      <c r="M285" s="183" t="s">
        <v>3</v>
      </c>
      <c r="N285" s="184" t="s">
        <v>43</v>
      </c>
      <c r="O285" s="67"/>
      <c r="P285" s="185">
        <f>O285*H285</f>
        <v>0</v>
      </c>
      <c r="Q285" s="185">
        <v>0.035729999999999998</v>
      </c>
      <c r="R285" s="185">
        <f>Q285*H285</f>
        <v>0.35729999999999995</v>
      </c>
      <c r="S285" s="185">
        <v>0</v>
      </c>
      <c r="T285" s="186">
        <f>S285*H285</f>
        <v>0</v>
      </c>
      <c r="AR285" s="19" t="s">
        <v>161</v>
      </c>
      <c r="AT285" s="19" t="s">
        <v>156</v>
      </c>
      <c r="AU285" s="19" t="s">
        <v>82</v>
      </c>
      <c r="AY285" s="19" t="s">
        <v>154</v>
      </c>
      <c r="BE285" s="187">
        <f>IF(N285="základní",J285,0)</f>
        <v>0</v>
      </c>
      <c r="BF285" s="187">
        <f>IF(N285="snížená",J285,0)</f>
        <v>0</v>
      </c>
      <c r="BG285" s="187">
        <f>IF(N285="zákl. přenesená",J285,0)</f>
        <v>0</v>
      </c>
      <c r="BH285" s="187">
        <f>IF(N285="sníž. přenesená",J285,0)</f>
        <v>0</v>
      </c>
      <c r="BI285" s="187">
        <f>IF(N285="nulová",J285,0)</f>
        <v>0</v>
      </c>
      <c r="BJ285" s="19" t="s">
        <v>80</v>
      </c>
      <c r="BK285" s="187">
        <f>ROUND(I285*H285,2)</f>
        <v>0</v>
      </c>
      <c r="BL285" s="19" t="s">
        <v>161</v>
      </c>
      <c r="BM285" s="19" t="s">
        <v>739</v>
      </c>
    </row>
    <row r="286" s="1" customFormat="1">
      <c r="B286" s="37"/>
      <c r="D286" s="188" t="s">
        <v>163</v>
      </c>
      <c r="F286" s="189" t="s">
        <v>740</v>
      </c>
      <c r="I286" s="121"/>
      <c r="L286" s="37"/>
      <c r="M286" s="190"/>
      <c r="N286" s="67"/>
      <c r="O286" s="67"/>
      <c r="P286" s="67"/>
      <c r="Q286" s="67"/>
      <c r="R286" s="67"/>
      <c r="S286" s="67"/>
      <c r="T286" s="68"/>
      <c r="AT286" s="19" t="s">
        <v>163</v>
      </c>
      <c r="AU286" s="19" t="s">
        <v>82</v>
      </c>
    </row>
    <row r="287" s="1" customFormat="1" ht="16.5" customHeight="1">
      <c r="B287" s="175"/>
      <c r="C287" s="207" t="s">
        <v>741</v>
      </c>
      <c r="D287" s="207" t="s">
        <v>232</v>
      </c>
      <c r="E287" s="208" t="s">
        <v>742</v>
      </c>
      <c r="F287" s="209" t="s">
        <v>743</v>
      </c>
      <c r="G287" s="210" t="s">
        <v>241</v>
      </c>
      <c r="H287" s="211">
        <v>1</v>
      </c>
      <c r="I287" s="212"/>
      <c r="J287" s="213">
        <f>ROUND(I287*H287,2)</f>
        <v>0</v>
      </c>
      <c r="K287" s="209" t="s">
        <v>3</v>
      </c>
      <c r="L287" s="214"/>
      <c r="M287" s="215" t="s">
        <v>3</v>
      </c>
      <c r="N287" s="216" t="s">
        <v>43</v>
      </c>
      <c r="O287" s="67"/>
      <c r="P287" s="185">
        <f>O287*H287</f>
        <v>0</v>
      </c>
      <c r="Q287" s="185">
        <v>1.5800000000000001</v>
      </c>
      <c r="R287" s="185">
        <f>Q287*H287</f>
        <v>1.5800000000000001</v>
      </c>
      <c r="S287" s="185">
        <v>0</v>
      </c>
      <c r="T287" s="186">
        <f>S287*H287</f>
        <v>0</v>
      </c>
      <c r="AR287" s="19" t="s">
        <v>203</v>
      </c>
      <c r="AT287" s="19" t="s">
        <v>232</v>
      </c>
      <c r="AU287" s="19" t="s">
        <v>82</v>
      </c>
      <c r="AY287" s="19" t="s">
        <v>154</v>
      </c>
      <c r="BE287" s="187">
        <f>IF(N287="základní",J287,0)</f>
        <v>0</v>
      </c>
      <c r="BF287" s="187">
        <f>IF(N287="snížená",J287,0)</f>
        <v>0</v>
      </c>
      <c r="BG287" s="187">
        <f>IF(N287="zákl. přenesená",J287,0)</f>
        <v>0</v>
      </c>
      <c r="BH287" s="187">
        <f>IF(N287="sníž. přenesená",J287,0)</f>
        <v>0</v>
      </c>
      <c r="BI287" s="187">
        <f>IF(N287="nulová",J287,0)</f>
        <v>0</v>
      </c>
      <c r="BJ287" s="19" t="s">
        <v>80</v>
      </c>
      <c r="BK287" s="187">
        <f>ROUND(I287*H287,2)</f>
        <v>0</v>
      </c>
      <c r="BL287" s="19" t="s">
        <v>161</v>
      </c>
      <c r="BM287" s="19" t="s">
        <v>744</v>
      </c>
    </row>
    <row r="288" s="12" customFormat="1">
      <c r="B288" s="191"/>
      <c r="D288" s="188" t="s">
        <v>165</v>
      </c>
      <c r="E288" s="198" t="s">
        <v>3</v>
      </c>
      <c r="F288" s="192" t="s">
        <v>745</v>
      </c>
      <c r="H288" s="193">
        <v>1</v>
      </c>
      <c r="I288" s="194"/>
      <c r="L288" s="191"/>
      <c r="M288" s="195"/>
      <c r="N288" s="196"/>
      <c r="O288" s="196"/>
      <c r="P288" s="196"/>
      <c r="Q288" s="196"/>
      <c r="R288" s="196"/>
      <c r="S288" s="196"/>
      <c r="T288" s="197"/>
      <c r="AT288" s="198" t="s">
        <v>165</v>
      </c>
      <c r="AU288" s="198" t="s">
        <v>82</v>
      </c>
      <c r="AV288" s="12" t="s">
        <v>82</v>
      </c>
      <c r="AW288" s="12" t="s">
        <v>33</v>
      </c>
      <c r="AX288" s="12" t="s">
        <v>80</v>
      </c>
      <c r="AY288" s="198" t="s">
        <v>154</v>
      </c>
    </row>
    <row r="289" s="1" customFormat="1" ht="16.5" customHeight="1">
      <c r="B289" s="175"/>
      <c r="C289" s="207" t="s">
        <v>746</v>
      </c>
      <c r="D289" s="207" t="s">
        <v>232</v>
      </c>
      <c r="E289" s="208" t="s">
        <v>747</v>
      </c>
      <c r="F289" s="209" t="s">
        <v>748</v>
      </c>
      <c r="G289" s="210" t="s">
        <v>241</v>
      </c>
      <c r="H289" s="211">
        <v>1</v>
      </c>
      <c r="I289" s="212"/>
      <c r="J289" s="213">
        <f>ROUND(I289*H289,2)</f>
        <v>0</v>
      </c>
      <c r="K289" s="209" t="s">
        <v>3</v>
      </c>
      <c r="L289" s="214"/>
      <c r="M289" s="215" t="s">
        <v>3</v>
      </c>
      <c r="N289" s="216" t="s">
        <v>43</v>
      </c>
      <c r="O289" s="67"/>
      <c r="P289" s="185">
        <f>O289*H289</f>
        <v>0</v>
      </c>
      <c r="Q289" s="185">
        <v>2.1000000000000001</v>
      </c>
      <c r="R289" s="185">
        <f>Q289*H289</f>
        <v>2.1000000000000001</v>
      </c>
      <c r="S289" s="185">
        <v>0</v>
      </c>
      <c r="T289" s="186">
        <f>S289*H289</f>
        <v>0</v>
      </c>
      <c r="AR289" s="19" t="s">
        <v>203</v>
      </c>
      <c r="AT289" s="19" t="s">
        <v>232</v>
      </c>
      <c r="AU289" s="19" t="s">
        <v>82</v>
      </c>
      <c r="AY289" s="19" t="s">
        <v>154</v>
      </c>
      <c r="BE289" s="187">
        <f>IF(N289="základní",J289,0)</f>
        <v>0</v>
      </c>
      <c r="BF289" s="187">
        <f>IF(N289="snížená",J289,0)</f>
        <v>0</v>
      </c>
      <c r="BG289" s="187">
        <f>IF(N289="zákl. přenesená",J289,0)</f>
        <v>0</v>
      </c>
      <c r="BH289" s="187">
        <f>IF(N289="sníž. přenesená",J289,0)</f>
        <v>0</v>
      </c>
      <c r="BI289" s="187">
        <f>IF(N289="nulová",J289,0)</f>
        <v>0</v>
      </c>
      <c r="BJ289" s="19" t="s">
        <v>80</v>
      </c>
      <c r="BK289" s="187">
        <f>ROUND(I289*H289,2)</f>
        <v>0</v>
      </c>
      <c r="BL289" s="19" t="s">
        <v>161</v>
      </c>
      <c r="BM289" s="19" t="s">
        <v>749</v>
      </c>
    </row>
    <row r="290" s="12" customFormat="1">
      <c r="B290" s="191"/>
      <c r="D290" s="188" t="s">
        <v>165</v>
      </c>
      <c r="E290" s="198" t="s">
        <v>3</v>
      </c>
      <c r="F290" s="192" t="s">
        <v>750</v>
      </c>
      <c r="H290" s="193">
        <v>1</v>
      </c>
      <c r="I290" s="194"/>
      <c r="L290" s="191"/>
      <c r="M290" s="195"/>
      <c r="N290" s="196"/>
      <c r="O290" s="196"/>
      <c r="P290" s="196"/>
      <c r="Q290" s="196"/>
      <c r="R290" s="196"/>
      <c r="S290" s="196"/>
      <c r="T290" s="197"/>
      <c r="AT290" s="198" t="s">
        <v>165</v>
      </c>
      <c r="AU290" s="198" t="s">
        <v>82</v>
      </c>
      <c r="AV290" s="12" t="s">
        <v>82</v>
      </c>
      <c r="AW290" s="12" t="s">
        <v>33</v>
      </c>
      <c r="AX290" s="12" t="s">
        <v>80</v>
      </c>
      <c r="AY290" s="198" t="s">
        <v>154</v>
      </c>
    </row>
    <row r="291" s="1" customFormat="1" ht="16.5" customHeight="1">
      <c r="B291" s="175"/>
      <c r="C291" s="207" t="s">
        <v>751</v>
      </c>
      <c r="D291" s="207" t="s">
        <v>232</v>
      </c>
      <c r="E291" s="208" t="s">
        <v>752</v>
      </c>
      <c r="F291" s="209" t="s">
        <v>753</v>
      </c>
      <c r="G291" s="210" t="s">
        <v>241</v>
      </c>
      <c r="H291" s="211">
        <v>1</v>
      </c>
      <c r="I291" s="212"/>
      <c r="J291" s="213">
        <f>ROUND(I291*H291,2)</f>
        <v>0</v>
      </c>
      <c r="K291" s="209" t="s">
        <v>3</v>
      </c>
      <c r="L291" s="214"/>
      <c r="M291" s="215" t="s">
        <v>3</v>
      </c>
      <c r="N291" s="216" t="s">
        <v>43</v>
      </c>
      <c r="O291" s="67"/>
      <c r="P291" s="185">
        <f>O291*H291</f>
        <v>0</v>
      </c>
      <c r="Q291" s="185">
        <v>2.1000000000000001</v>
      </c>
      <c r="R291" s="185">
        <f>Q291*H291</f>
        <v>2.1000000000000001</v>
      </c>
      <c r="S291" s="185">
        <v>0</v>
      </c>
      <c r="T291" s="186">
        <f>S291*H291</f>
        <v>0</v>
      </c>
      <c r="AR291" s="19" t="s">
        <v>203</v>
      </c>
      <c r="AT291" s="19" t="s">
        <v>232</v>
      </c>
      <c r="AU291" s="19" t="s">
        <v>82</v>
      </c>
      <c r="AY291" s="19" t="s">
        <v>154</v>
      </c>
      <c r="BE291" s="187">
        <f>IF(N291="základní",J291,0)</f>
        <v>0</v>
      </c>
      <c r="BF291" s="187">
        <f>IF(N291="snížená",J291,0)</f>
        <v>0</v>
      </c>
      <c r="BG291" s="187">
        <f>IF(N291="zákl. přenesená",J291,0)</f>
        <v>0</v>
      </c>
      <c r="BH291" s="187">
        <f>IF(N291="sníž. přenesená",J291,0)</f>
        <v>0</v>
      </c>
      <c r="BI291" s="187">
        <f>IF(N291="nulová",J291,0)</f>
        <v>0</v>
      </c>
      <c r="BJ291" s="19" t="s">
        <v>80</v>
      </c>
      <c r="BK291" s="187">
        <f>ROUND(I291*H291,2)</f>
        <v>0</v>
      </c>
      <c r="BL291" s="19" t="s">
        <v>161</v>
      </c>
      <c r="BM291" s="19" t="s">
        <v>754</v>
      </c>
    </row>
    <row r="292" s="12" customFormat="1">
      <c r="B292" s="191"/>
      <c r="D292" s="188" t="s">
        <v>165</v>
      </c>
      <c r="E292" s="198" t="s">
        <v>3</v>
      </c>
      <c r="F292" s="192" t="s">
        <v>755</v>
      </c>
      <c r="H292" s="193">
        <v>1</v>
      </c>
      <c r="I292" s="194"/>
      <c r="L292" s="191"/>
      <c r="M292" s="195"/>
      <c r="N292" s="196"/>
      <c r="O292" s="196"/>
      <c r="P292" s="196"/>
      <c r="Q292" s="196"/>
      <c r="R292" s="196"/>
      <c r="S292" s="196"/>
      <c r="T292" s="197"/>
      <c r="AT292" s="198" t="s">
        <v>165</v>
      </c>
      <c r="AU292" s="198" t="s">
        <v>82</v>
      </c>
      <c r="AV292" s="12" t="s">
        <v>82</v>
      </c>
      <c r="AW292" s="12" t="s">
        <v>33</v>
      </c>
      <c r="AX292" s="12" t="s">
        <v>80</v>
      </c>
      <c r="AY292" s="198" t="s">
        <v>154</v>
      </c>
    </row>
    <row r="293" s="1" customFormat="1" ht="16.5" customHeight="1">
      <c r="B293" s="175"/>
      <c r="C293" s="207" t="s">
        <v>756</v>
      </c>
      <c r="D293" s="207" t="s">
        <v>232</v>
      </c>
      <c r="E293" s="208" t="s">
        <v>757</v>
      </c>
      <c r="F293" s="209" t="s">
        <v>758</v>
      </c>
      <c r="G293" s="210" t="s">
        <v>241</v>
      </c>
      <c r="H293" s="211">
        <v>1</v>
      </c>
      <c r="I293" s="212"/>
      <c r="J293" s="213">
        <f>ROUND(I293*H293,2)</f>
        <v>0</v>
      </c>
      <c r="K293" s="209" t="s">
        <v>3</v>
      </c>
      <c r="L293" s="214"/>
      <c r="M293" s="215" t="s">
        <v>3</v>
      </c>
      <c r="N293" s="216" t="s">
        <v>43</v>
      </c>
      <c r="O293" s="67"/>
      <c r="P293" s="185">
        <f>O293*H293</f>
        <v>0</v>
      </c>
      <c r="Q293" s="185">
        <v>1.8700000000000001</v>
      </c>
      <c r="R293" s="185">
        <f>Q293*H293</f>
        <v>1.8700000000000001</v>
      </c>
      <c r="S293" s="185">
        <v>0</v>
      </c>
      <c r="T293" s="186">
        <f>S293*H293</f>
        <v>0</v>
      </c>
      <c r="AR293" s="19" t="s">
        <v>203</v>
      </c>
      <c r="AT293" s="19" t="s">
        <v>232</v>
      </c>
      <c r="AU293" s="19" t="s">
        <v>82</v>
      </c>
      <c r="AY293" s="19" t="s">
        <v>154</v>
      </c>
      <c r="BE293" s="187">
        <f>IF(N293="základní",J293,0)</f>
        <v>0</v>
      </c>
      <c r="BF293" s="187">
        <f>IF(N293="snížená",J293,0)</f>
        <v>0</v>
      </c>
      <c r="BG293" s="187">
        <f>IF(N293="zákl. přenesená",J293,0)</f>
        <v>0</v>
      </c>
      <c r="BH293" s="187">
        <f>IF(N293="sníž. přenesená",J293,0)</f>
        <v>0</v>
      </c>
      <c r="BI293" s="187">
        <f>IF(N293="nulová",J293,0)</f>
        <v>0</v>
      </c>
      <c r="BJ293" s="19" t="s">
        <v>80</v>
      </c>
      <c r="BK293" s="187">
        <f>ROUND(I293*H293,2)</f>
        <v>0</v>
      </c>
      <c r="BL293" s="19" t="s">
        <v>161</v>
      </c>
      <c r="BM293" s="19" t="s">
        <v>759</v>
      </c>
    </row>
    <row r="294" s="12" customFormat="1">
      <c r="B294" s="191"/>
      <c r="D294" s="188" t="s">
        <v>165</v>
      </c>
      <c r="E294" s="198" t="s">
        <v>3</v>
      </c>
      <c r="F294" s="192" t="s">
        <v>760</v>
      </c>
      <c r="H294" s="193">
        <v>1</v>
      </c>
      <c r="I294" s="194"/>
      <c r="L294" s="191"/>
      <c r="M294" s="195"/>
      <c r="N294" s="196"/>
      <c r="O294" s="196"/>
      <c r="P294" s="196"/>
      <c r="Q294" s="196"/>
      <c r="R294" s="196"/>
      <c r="S294" s="196"/>
      <c r="T294" s="197"/>
      <c r="AT294" s="198" t="s">
        <v>165</v>
      </c>
      <c r="AU294" s="198" t="s">
        <v>82</v>
      </c>
      <c r="AV294" s="12" t="s">
        <v>82</v>
      </c>
      <c r="AW294" s="12" t="s">
        <v>33</v>
      </c>
      <c r="AX294" s="12" t="s">
        <v>80</v>
      </c>
      <c r="AY294" s="198" t="s">
        <v>154</v>
      </c>
    </row>
    <row r="295" s="1" customFormat="1" ht="16.5" customHeight="1">
      <c r="B295" s="175"/>
      <c r="C295" s="207" t="s">
        <v>761</v>
      </c>
      <c r="D295" s="207" t="s">
        <v>232</v>
      </c>
      <c r="E295" s="208" t="s">
        <v>762</v>
      </c>
      <c r="F295" s="209" t="s">
        <v>763</v>
      </c>
      <c r="G295" s="210" t="s">
        <v>241</v>
      </c>
      <c r="H295" s="211">
        <v>3</v>
      </c>
      <c r="I295" s="212"/>
      <c r="J295" s="213">
        <f>ROUND(I295*H295,2)</f>
        <v>0</v>
      </c>
      <c r="K295" s="209" t="s">
        <v>3</v>
      </c>
      <c r="L295" s="214"/>
      <c r="M295" s="215" t="s">
        <v>3</v>
      </c>
      <c r="N295" s="216" t="s">
        <v>43</v>
      </c>
      <c r="O295" s="67"/>
      <c r="P295" s="185">
        <f>O295*H295</f>
        <v>0</v>
      </c>
      <c r="Q295" s="185">
        <v>0.39300000000000002</v>
      </c>
      <c r="R295" s="185">
        <f>Q295*H295</f>
        <v>1.1790000000000001</v>
      </c>
      <c r="S295" s="185">
        <v>0</v>
      </c>
      <c r="T295" s="186">
        <f>S295*H295</f>
        <v>0</v>
      </c>
      <c r="AR295" s="19" t="s">
        <v>203</v>
      </c>
      <c r="AT295" s="19" t="s">
        <v>232</v>
      </c>
      <c r="AU295" s="19" t="s">
        <v>82</v>
      </c>
      <c r="AY295" s="19" t="s">
        <v>154</v>
      </c>
      <c r="BE295" s="187">
        <f>IF(N295="základní",J295,0)</f>
        <v>0</v>
      </c>
      <c r="BF295" s="187">
        <f>IF(N295="snížená",J295,0)</f>
        <v>0</v>
      </c>
      <c r="BG295" s="187">
        <f>IF(N295="zákl. přenesená",J295,0)</f>
        <v>0</v>
      </c>
      <c r="BH295" s="187">
        <f>IF(N295="sníž. přenesená",J295,0)</f>
        <v>0</v>
      </c>
      <c r="BI295" s="187">
        <f>IF(N295="nulová",J295,0)</f>
        <v>0</v>
      </c>
      <c r="BJ295" s="19" t="s">
        <v>80</v>
      </c>
      <c r="BK295" s="187">
        <f>ROUND(I295*H295,2)</f>
        <v>0</v>
      </c>
      <c r="BL295" s="19" t="s">
        <v>161</v>
      </c>
      <c r="BM295" s="19" t="s">
        <v>764</v>
      </c>
    </row>
    <row r="296" s="12" customFormat="1">
      <c r="B296" s="191"/>
      <c r="D296" s="188" t="s">
        <v>165</v>
      </c>
      <c r="E296" s="198" t="s">
        <v>3</v>
      </c>
      <c r="F296" s="192" t="s">
        <v>765</v>
      </c>
      <c r="H296" s="193">
        <v>3</v>
      </c>
      <c r="I296" s="194"/>
      <c r="L296" s="191"/>
      <c r="M296" s="195"/>
      <c r="N296" s="196"/>
      <c r="O296" s="196"/>
      <c r="P296" s="196"/>
      <c r="Q296" s="196"/>
      <c r="R296" s="196"/>
      <c r="S296" s="196"/>
      <c r="T296" s="197"/>
      <c r="AT296" s="198" t="s">
        <v>165</v>
      </c>
      <c r="AU296" s="198" t="s">
        <v>82</v>
      </c>
      <c r="AV296" s="12" t="s">
        <v>82</v>
      </c>
      <c r="AW296" s="12" t="s">
        <v>33</v>
      </c>
      <c r="AX296" s="12" t="s">
        <v>80</v>
      </c>
      <c r="AY296" s="198" t="s">
        <v>154</v>
      </c>
    </row>
    <row r="297" s="1" customFormat="1" ht="16.5" customHeight="1">
      <c r="B297" s="175"/>
      <c r="C297" s="207" t="s">
        <v>766</v>
      </c>
      <c r="D297" s="207" t="s">
        <v>232</v>
      </c>
      <c r="E297" s="208" t="s">
        <v>767</v>
      </c>
      <c r="F297" s="209" t="s">
        <v>768</v>
      </c>
      <c r="G297" s="210" t="s">
        <v>241</v>
      </c>
      <c r="H297" s="211">
        <v>1</v>
      </c>
      <c r="I297" s="212"/>
      <c r="J297" s="213">
        <f>ROUND(I297*H297,2)</f>
        <v>0</v>
      </c>
      <c r="K297" s="209" t="s">
        <v>3</v>
      </c>
      <c r="L297" s="214"/>
      <c r="M297" s="215" t="s">
        <v>3</v>
      </c>
      <c r="N297" s="216" t="s">
        <v>43</v>
      </c>
      <c r="O297" s="67"/>
      <c r="P297" s="185">
        <f>O297*H297</f>
        <v>0</v>
      </c>
      <c r="Q297" s="185">
        <v>1.1000000000000001</v>
      </c>
      <c r="R297" s="185">
        <f>Q297*H297</f>
        <v>1.1000000000000001</v>
      </c>
      <c r="S297" s="185">
        <v>0</v>
      </c>
      <c r="T297" s="186">
        <f>S297*H297</f>
        <v>0</v>
      </c>
      <c r="AR297" s="19" t="s">
        <v>203</v>
      </c>
      <c r="AT297" s="19" t="s">
        <v>232</v>
      </c>
      <c r="AU297" s="19" t="s">
        <v>82</v>
      </c>
      <c r="AY297" s="19" t="s">
        <v>154</v>
      </c>
      <c r="BE297" s="187">
        <f>IF(N297="základní",J297,0)</f>
        <v>0</v>
      </c>
      <c r="BF297" s="187">
        <f>IF(N297="snížená",J297,0)</f>
        <v>0</v>
      </c>
      <c r="BG297" s="187">
        <f>IF(N297="zákl. přenesená",J297,0)</f>
        <v>0</v>
      </c>
      <c r="BH297" s="187">
        <f>IF(N297="sníž. přenesená",J297,0)</f>
        <v>0</v>
      </c>
      <c r="BI297" s="187">
        <f>IF(N297="nulová",J297,0)</f>
        <v>0</v>
      </c>
      <c r="BJ297" s="19" t="s">
        <v>80</v>
      </c>
      <c r="BK297" s="187">
        <f>ROUND(I297*H297,2)</f>
        <v>0</v>
      </c>
      <c r="BL297" s="19" t="s">
        <v>161</v>
      </c>
      <c r="BM297" s="19" t="s">
        <v>769</v>
      </c>
    </row>
    <row r="298" s="12" customFormat="1">
      <c r="B298" s="191"/>
      <c r="D298" s="188" t="s">
        <v>165</v>
      </c>
      <c r="E298" s="198" t="s">
        <v>3</v>
      </c>
      <c r="F298" s="192" t="s">
        <v>750</v>
      </c>
      <c r="H298" s="193">
        <v>1</v>
      </c>
      <c r="I298" s="194"/>
      <c r="L298" s="191"/>
      <c r="M298" s="195"/>
      <c r="N298" s="196"/>
      <c r="O298" s="196"/>
      <c r="P298" s="196"/>
      <c r="Q298" s="196"/>
      <c r="R298" s="196"/>
      <c r="S298" s="196"/>
      <c r="T298" s="197"/>
      <c r="AT298" s="198" t="s">
        <v>165</v>
      </c>
      <c r="AU298" s="198" t="s">
        <v>82</v>
      </c>
      <c r="AV298" s="12" t="s">
        <v>82</v>
      </c>
      <c r="AW298" s="12" t="s">
        <v>33</v>
      </c>
      <c r="AX298" s="12" t="s">
        <v>80</v>
      </c>
      <c r="AY298" s="198" t="s">
        <v>154</v>
      </c>
    </row>
    <row r="299" s="1" customFormat="1" ht="16.5" customHeight="1">
      <c r="B299" s="175"/>
      <c r="C299" s="207" t="s">
        <v>770</v>
      </c>
      <c r="D299" s="207" t="s">
        <v>232</v>
      </c>
      <c r="E299" s="208" t="s">
        <v>771</v>
      </c>
      <c r="F299" s="209" t="s">
        <v>772</v>
      </c>
      <c r="G299" s="210" t="s">
        <v>241</v>
      </c>
      <c r="H299" s="211">
        <v>2</v>
      </c>
      <c r="I299" s="212"/>
      <c r="J299" s="213">
        <f>ROUND(I299*H299,2)</f>
        <v>0</v>
      </c>
      <c r="K299" s="209" t="s">
        <v>3</v>
      </c>
      <c r="L299" s="214"/>
      <c r="M299" s="215" t="s">
        <v>3</v>
      </c>
      <c r="N299" s="216" t="s">
        <v>43</v>
      </c>
      <c r="O299" s="67"/>
      <c r="P299" s="185">
        <f>O299*H299</f>
        <v>0</v>
      </c>
      <c r="Q299" s="185">
        <v>0.27000000000000002</v>
      </c>
      <c r="R299" s="185">
        <f>Q299*H299</f>
        <v>0.54000000000000004</v>
      </c>
      <c r="S299" s="185">
        <v>0</v>
      </c>
      <c r="T299" s="186">
        <f>S299*H299</f>
        <v>0</v>
      </c>
      <c r="AR299" s="19" t="s">
        <v>203</v>
      </c>
      <c r="AT299" s="19" t="s">
        <v>232</v>
      </c>
      <c r="AU299" s="19" t="s">
        <v>82</v>
      </c>
      <c r="AY299" s="19" t="s">
        <v>154</v>
      </c>
      <c r="BE299" s="187">
        <f>IF(N299="základní",J299,0)</f>
        <v>0</v>
      </c>
      <c r="BF299" s="187">
        <f>IF(N299="snížená",J299,0)</f>
        <v>0</v>
      </c>
      <c r="BG299" s="187">
        <f>IF(N299="zákl. přenesená",J299,0)</f>
        <v>0</v>
      </c>
      <c r="BH299" s="187">
        <f>IF(N299="sníž. přenesená",J299,0)</f>
        <v>0</v>
      </c>
      <c r="BI299" s="187">
        <f>IF(N299="nulová",J299,0)</f>
        <v>0</v>
      </c>
      <c r="BJ299" s="19" t="s">
        <v>80</v>
      </c>
      <c r="BK299" s="187">
        <f>ROUND(I299*H299,2)</f>
        <v>0</v>
      </c>
      <c r="BL299" s="19" t="s">
        <v>161</v>
      </c>
      <c r="BM299" s="19" t="s">
        <v>773</v>
      </c>
    </row>
    <row r="300" s="1" customFormat="1" ht="16.5" customHeight="1">
      <c r="B300" s="175"/>
      <c r="C300" s="207" t="s">
        <v>774</v>
      </c>
      <c r="D300" s="207" t="s">
        <v>232</v>
      </c>
      <c r="E300" s="208" t="s">
        <v>775</v>
      </c>
      <c r="F300" s="209" t="s">
        <v>776</v>
      </c>
      <c r="G300" s="210" t="s">
        <v>241</v>
      </c>
      <c r="H300" s="211">
        <v>7</v>
      </c>
      <c r="I300" s="212"/>
      <c r="J300" s="213">
        <f>ROUND(I300*H300,2)</f>
        <v>0</v>
      </c>
      <c r="K300" s="209" t="s">
        <v>3</v>
      </c>
      <c r="L300" s="214"/>
      <c r="M300" s="215" t="s">
        <v>3</v>
      </c>
      <c r="N300" s="216" t="s">
        <v>43</v>
      </c>
      <c r="O300" s="67"/>
      <c r="P300" s="185">
        <f>O300*H300</f>
        <v>0</v>
      </c>
      <c r="Q300" s="185">
        <v>0.27000000000000002</v>
      </c>
      <c r="R300" s="185">
        <f>Q300*H300</f>
        <v>1.8900000000000001</v>
      </c>
      <c r="S300" s="185">
        <v>0</v>
      </c>
      <c r="T300" s="186">
        <f>S300*H300</f>
        <v>0</v>
      </c>
      <c r="AR300" s="19" t="s">
        <v>203</v>
      </c>
      <c r="AT300" s="19" t="s">
        <v>232</v>
      </c>
      <c r="AU300" s="19" t="s">
        <v>82</v>
      </c>
      <c r="AY300" s="19" t="s">
        <v>154</v>
      </c>
      <c r="BE300" s="187">
        <f>IF(N300="základní",J300,0)</f>
        <v>0</v>
      </c>
      <c r="BF300" s="187">
        <f>IF(N300="snížená",J300,0)</f>
        <v>0</v>
      </c>
      <c r="BG300" s="187">
        <f>IF(N300="zákl. přenesená",J300,0)</f>
        <v>0</v>
      </c>
      <c r="BH300" s="187">
        <f>IF(N300="sníž. přenesená",J300,0)</f>
        <v>0</v>
      </c>
      <c r="BI300" s="187">
        <f>IF(N300="nulová",J300,0)</f>
        <v>0</v>
      </c>
      <c r="BJ300" s="19" t="s">
        <v>80</v>
      </c>
      <c r="BK300" s="187">
        <f>ROUND(I300*H300,2)</f>
        <v>0</v>
      </c>
      <c r="BL300" s="19" t="s">
        <v>161</v>
      </c>
      <c r="BM300" s="19" t="s">
        <v>777</v>
      </c>
    </row>
    <row r="301" s="1" customFormat="1" ht="16.5" customHeight="1">
      <c r="B301" s="175"/>
      <c r="C301" s="207" t="s">
        <v>778</v>
      </c>
      <c r="D301" s="207" t="s">
        <v>232</v>
      </c>
      <c r="E301" s="208" t="s">
        <v>779</v>
      </c>
      <c r="F301" s="209" t="s">
        <v>780</v>
      </c>
      <c r="G301" s="210" t="s">
        <v>241</v>
      </c>
      <c r="H301" s="211">
        <v>1</v>
      </c>
      <c r="I301" s="212"/>
      <c r="J301" s="213">
        <f>ROUND(I301*H301,2)</f>
        <v>0</v>
      </c>
      <c r="K301" s="209" t="s">
        <v>3</v>
      </c>
      <c r="L301" s="214"/>
      <c r="M301" s="215" t="s">
        <v>3</v>
      </c>
      <c r="N301" s="216" t="s">
        <v>43</v>
      </c>
      <c r="O301" s="67"/>
      <c r="P301" s="185">
        <f>O301*H301</f>
        <v>0</v>
      </c>
      <c r="Q301" s="185">
        <v>0.27000000000000002</v>
      </c>
      <c r="R301" s="185">
        <f>Q301*H301</f>
        <v>0.27000000000000002</v>
      </c>
      <c r="S301" s="185">
        <v>0</v>
      </c>
      <c r="T301" s="186">
        <f>S301*H301</f>
        <v>0</v>
      </c>
      <c r="AR301" s="19" t="s">
        <v>203</v>
      </c>
      <c r="AT301" s="19" t="s">
        <v>232</v>
      </c>
      <c r="AU301" s="19" t="s">
        <v>82</v>
      </c>
      <c r="AY301" s="19" t="s">
        <v>154</v>
      </c>
      <c r="BE301" s="187">
        <f>IF(N301="základní",J301,0)</f>
        <v>0</v>
      </c>
      <c r="BF301" s="187">
        <f>IF(N301="snížená",J301,0)</f>
        <v>0</v>
      </c>
      <c r="BG301" s="187">
        <f>IF(N301="zákl. přenesená",J301,0)</f>
        <v>0</v>
      </c>
      <c r="BH301" s="187">
        <f>IF(N301="sníž. přenesená",J301,0)</f>
        <v>0</v>
      </c>
      <c r="BI301" s="187">
        <f>IF(N301="nulová",J301,0)</f>
        <v>0</v>
      </c>
      <c r="BJ301" s="19" t="s">
        <v>80</v>
      </c>
      <c r="BK301" s="187">
        <f>ROUND(I301*H301,2)</f>
        <v>0</v>
      </c>
      <c r="BL301" s="19" t="s">
        <v>161</v>
      </c>
      <c r="BM301" s="19" t="s">
        <v>781</v>
      </c>
    </row>
    <row r="302" s="1" customFormat="1" ht="16.5" customHeight="1">
      <c r="B302" s="175"/>
      <c r="C302" s="207" t="s">
        <v>782</v>
      </c>
      <c r="D302" s="207" t="s">
        <v>232</v>
      </c>
      <c r="E302" s="208" t="s">
        <v>783</v>
      </c>
      <c r="F302" s="209" t="s">
        <v>784</v>
      </c>
      <c r="G302" s="210" t="s">
        <v>241</v>
      </c>
      <c r="H302" s="211">
        <v>6</v>
      </c>
      <c r="I302" s="212"/>
      <c r="J302" s="213">
        <f>ROUND(I302*H302,2)</f>
        <v>0</v>
      </c>
      <c r="K302" s="209" t="s">
        <v>3</v>
      </c>
      <c r="L302" s="214"/>
      <c r="M302" s="215" t="s">
        <v>3</v>
      </c>
      <c r="N302" s="216" t="s">
        <v>43</v>
      </c>
      <c r="O302" s="67"/>
      <c r="P302" s="185">
        <f>O302*H302</f>
        <v>0</v>
      </c>
      <c r="Q302" s="185">
        <v>2.1000000000000001</v>
      </c>
      <c r="R302" s="185">
        <f>Q302*H302</f>
        <v>12.600000000000001</v>
      </c>
      <c r="S302" s="185">
        <v>0</v>
      </c>
      <c r="T302" s="186">
        <f>S302*H302</f>
        <v>0</v>
      </c>
      <c r="AR302" s="19" t="s">
        <v>203</v>
      </c>
      <c r="AT302" s="19" t="s">
        <v>232</v>
      </c>
      <c r="AU302" s="19" t="s">
        <v>82</v>
      </c>
      <c r="AY302" s="19" t="s">
        <v>154</v>
      </c>
      <c r="BE302" s="187">
        <f>IF(N302="základní",J302,0)</f>
        <v>0</v>
      </c>
      <c r="BF302" s="187">
        <f>IF(N302="snížená",J302,0)</f>
        <v>0</v>
      </c>
      <c r="BG302" s="187">
        <f>IF(N302="zákl. přenesená",J302,0)</f>
        <v>0</v>
      </c>
      <c r="BH302" s="187">
        <f>IF(N302="sníž. přenesená",J302,0)</f>
        <v>0</v>
      </c>
      <c r="BI302" s="187">
        <f>IF(N302="nulová",J302,0)</f>
        <v>0</v>
      </c>
      <c r="BJ302" s="19" t="s">
        <v>80</v>
      </c>
      <c r="BK302" s="187">
        <f>ROUND(I302*H302,2)</f>
        <v>0</v>
      </c>
      <c r="BL302" s="19" t="s">
        <v>161</v>
      </c>
      <c r="BM302" s="19" t="s">
        <v>785</v>
      </c>
    </row>
    <row r="303" s="1" customFormat="1" ht="16.5" customHeight="1">
      <c r="B303" s="175"/>
      <c r="C303" s="207" t="s">
        <v>786</v>
      </c>
      <c r="D303" s="207" t="s">
        <v>232</v>
      </c>
      <c r="E303" s="208" t="s">
        <v>787</v>
      </c>
      <c r="F303" s="209" t="s">
        <v>788</v>
      </c>
      <c r="G303" s="210" t="s">
        <v>241</v>
      </c>
      <c r="H303" s="211">
        <v>1</v>
      </c>
      <c r="I303" s="212"/>
      <c r="J303" s="213">
        <f>ROUND(I303*H303,2)</f>
        <v>0</v>
      </c>
      <c r="K303" s="209" t="s">
        <v>3</v>
      </c>
      <c r="L303" s="214"/>
      <c r="M303" s="215" t="s">
        <v>3</v>
      </c>
      <c r="N303" s="216" t="s">
        <v>43</v>
      </c>
      <c r="O303" s="67"/>
      <c r="P303" s="185">
        <f>O303*H303</f>
        <v>0</v>
      </c>
      <c r="Q303" s="185">
        <v>1.6000000000000001</v>
      </c>
      <c r="R303" s="185">
        <f>Q303*H303</f>
        <v>1.6000000000000001</v>
      </c>
      <c r="S303" s="185">
        <v>0</v>
      </c>
      <c r="T303" s="186">
        <f>S303*H303</f>
        <v>0</v>
      </c>
      <c r="AR303" s="19" t="s">
        <v>203</v>
      </c>
      <c r="AT303" s="19" t="s">
        <v>232</v>
      </c>
      <c r="AU303" s="19" t="s">
        <v>82</v>
      </c>
      <c r="AY303" s="19" t="s">
        <v>154</v>
      </c>
      <c r="BE303" s="187">
        <f>IF(N303="základní",J303,0)</f>
        <v>0</v>
      </c>
      <c r="BF303" s="187">
        <f>IF(N303="snížená",J303,0)</f>
        <v>0</v>
      </c>
      <c r="BG303" s="187">
        <f>IF(N303="zákl. přenesená",J303,0)</f>
        <v>0</v>
      </c>
      <c r="BH303" s="187">
        <f>IF(N303="sníž. přenesená",J303,0)</f>
        <v>0</v>
      </c>
      <c r="BI303" s="187">
        <f>IF(N303="nulová",J303,0)</f>
        <v>0</v>
      </c>
      <c r="BJ303" s="19" t="s">
        <v>80</v>
      </c>
      <c r="BK303" s="187">
        <f>ROUND(I303*H303,2)</f>
        <v>0</v>
      </c>
      <c r="BL303" s="19" t="s">
        <v>161</v>
      </c>
      <c r="BM303" s="19" t="s">
        <v>789</v>
      </c>
    </row>
    <row r="304" s="1" customFormat="1" ht="16.5" customHeight="1">
      <c r="B304" s="175"/>
      <c r="C304" s="207" t="s">
        <v>790</v>
      </c>
      <c r="D304" s="207" t="s">
        <v>232</v>
      </c>
      <c r="E304" s="208" t="s">
        <v>791</v>
      </c>
      <c r="F304" s="209" t="s">
        <v>792</v>
      </c>
      <c r="G304" s="210" t="s">
        <v>241</v>
      </c>
      <c r="H304" s="211">
        <v>1</v>
      </c>
      <c r="I304" s="212"/>
      <c r="J304" s="213">
        <f>ROUND(I304*H304,2)</f>
        <v>0</v>
      </c>
      <c r="K304" s="209" t="s">
        <v>3</v>
      </c>
      <c r="L304" s="214"/>
      <c r="M304" s="215" t="s">
        <v>3</v>
      </c>
      <c r="N304" s="216" t="s">
        <v>43</v>
      </c>
      <c r="O304" s="67"/>
      <c r="P304" s="185">
        <f>O304*H304</f>
        <v>0</v>
      </c>
      <c r="Q304" s="185">
        <v>2.1000000000000001</v>
      </c>
      <c r="R304" s="185">
        <f>Q304*H304</f>
        <v>2.1000000000000001</v>
      </c>
      <c r="S304" s="185">
        <v>0</v>
      </c>
      <c r="T304" s="186">
        <f>S304*H304</f>
        <v>0</v>
      </c>
      <c r="AR304" s="19" t="s">
        <v>203</v>
      </c>
      <c r="AT304" s="19" t="s">
        <v>232</v>
      </c>
      <c r="AU304" s="19" t="s">
        <v>82</v>
      </c>
      <c r="AY304" s="19" t="s">
        <v>154</v>
      </c>
      <c r="BE304" s="187">
        <f>IF(N304="základní",J304,0)</f>
        <v>0</v>
      </c>
      <c r="BF304" s="187">
        <f>IF(N304="snížená",J304,0)</f>
        <v>0</v>
      </c>
      <c r="BG304" s="187">
        <f>IF(N304="zákl. přenesená",J304,0)</f>
        <v>0</v>
      </c>
      <c r="BH304" s="187">
        <f>IF(N304="sníž. přenesená",J304,0)</f>
        <v>0</v>
      </c>
      <c r="BI304" s="187">
        <f>IF(N304="nulová",J304,0)</f>
        <v>0</v>
      </c>
      <c r="BJ304" s="19" t="s">
        <v>80</v>
      </c>
      <c r="BK304" s="187">
        <f>ROUND(I304*H304,2)</f>
        <v>0</v>
      </c>
      <c r="BL304" s="19" t="s">
        <v>161</v>
      </c>
      <c r="BM304" s="19" t="s">
        <v>793</v>
      </c>
    </row>
    <row r="305" s="1" customFormat="1" ht="16.5" customHeight="1">
      <c r="B305" s="175"/>
      <c r="C305" s="207" t="s">
        <v>794</v>
      </c>
      <c r="D305" s="207" t="s">
        <v>232</v>
      </c>
      <c r="E305" s="208" t="s">
        <v>795</v>
      </c>
      <c r="F305" s="209" t="s">
        <v>796</v>
      </c>
      <c r="G305" s="210" t="s">
        <v>241</v>
      </c>
      <c r="H305" s="211">
        <v>2</v>
      </c>
      <c r="I305" s="212"/>
      <c r="J305" s="213">
        <f>ROUND(I305*H305,2)</f>
        <v>0</v>
      </c>
      <c r="K305" s="209" t="s">
        <v>3</v>
      </c>
      <c r="L305" s="214"/>
      <c r="M305" s="215" t="s">
        <v>3</v>
      </c>
      <c r="N305" s="216" t="s">
        <v>43</v>
      </c>
      <c r="O305" s="67"/>
      <c r="P305" s="185">
        <f>O305*H305</f>
        <v>0</v>
      </c>
      <c r="Q305" s="185">
        <v>1.548</v>
      </c>
      <c r="R305" s="185">
        <f>Q305*H305</f>
        <v>3.0960000000000001</v>
      </c>
      <c r="S305" s="185">
        <v>0</v>
      </c>
      <c r="T305" s="186">
        <f>S305*H305</f>
        <v>0</v>
      </c>
      <c r="AR305" s="19" t="s">
        <v>203</v>
      </c>
      <c r="AT305" s="19" t="s">
        <v>232</v>
      </c>
      <c r="AU305" s="19" t="s">
        <v>82</v>
      </c>
      <c r="AY305" s="19" t="s">
        <v>154</v>
      </c>
      <c r="BE305" s="187">
        <f>IF(N305="základní",J305,0)</f>
        <v>0</v>
      </c>
      <c r="BF305" s="187">
        <f>IF(N305="snížená",J305,0)</f>
        <v>0</v>
      </c>
      <c r="BG305" s="187">
        <f>IF(N305="zákl. přenesená",J305,0)</f>
        <v>0</v>
      </c>
      <c r="BH305" s="187">
        <f>IF(N305="sníž. přenesená",J305,0)</f>
        <v>0</v>
      </c>
      <c r="BI305" s="187">
        <f>IF(N305="nulová",J305,0)</f>
        <v>0</v>
      </c>
      <c r="BJ305" s="19" t="s">
        <v>80</v>
      </c>
      <c r="BK305" s="187">
        <f>ROUND(I305*H305,2)</f>
        <v>0</v>
      </c>
      <c r="BL305" s="19" t="s">
        <v>161</v>
      </c>
      <c r="BM305" s="19" t="s">
        <v>797</v>
      </c>
    </row>
    <row r="306" s="1" customFormat="1" ht="16.5" customHeight="1">
      <c r="B306" s="175"/>
      <c r="C306" s="207" t="s">
        <v>798</v>
      </c>
      <c r="D306" s="207" t="s">
        <v>232</v>
      </c>
      <c r="E306" s="208" t="s">
        <v>799</v>
      </c>
      <c r="F306" s="209" t="s">
        <v>800</v>
      </c>
      <c r="G306" s="210" t="s">
        <v>241</v>
      </c>
      <c r="H306" s="211">
        <v>10</v>
      </c>
      <c r="I306" s="212"/>
      <c r="J306" s="213">
        <f>ROUND(I306*H306,2)</f>
        <v>0</v>
      </c>
      <c r="K306" s="209" t="s">
        <v>160</v>
      </c>
      <c r="L306" s="214"/>
      <c r="M306" s="215" t="s">
        <v>3</v>
      </c>
      <c r="N306" s="216" t="s">
        <v>43</v>
      </c>
      <c r="O306" s="67"/>
      <c r="P306" s="185">
        <f>O306*H306</f>
        <v>0</v>
      </c>
      <c r="Q306" s="185">
        <v>0.002</v>
      </c>
      <c r="R306" s="185">
        <f>Q306*H306</f>
        <v>0.02</v>
      </c>
      <c r="S306" s="185">
        <v>0</v>
      </c>
      <c r="T306" s="186">
        <f>S306*H306</f>
        <v>0</v>
      </c>
      <c r="AR306" s="19" t="s">
        <v>203</v>
      </c>
      <c r="AT306" s="19" t="s">
        <v>232</v>
      </c>
      <c r="AU306" s="19" t="s">
        <v>82</v>
      </c>
      <c r="AY306" s="19" t="s">
        <v>154</v>
      </c>
      <c r="BE306" s="187">
        <f>IF(N306="základní",J306,0)</f>
        <v>0</v>
      </c>
      <c r="BF306" s="187">
        <f>IF(N306="snížená",J306,0)</f>
        <v>0</v>
      </c>
      <c r="BG306" s="187">
        <f>IF(N306="zákl. přenesená",J306,0)</f>
        <v>0</v>
      </c>
      <c r="BH306" s="187">
        <f>IF(N306="sníž. přenesená",J306,0)</f>
        <v>0</v>
      </c>
      <c r="BI306" s="187">
        <f>IF(N306="nulová",J306,0)</f>
        <v>0</v>
      </c>
      <c r="BJ306" s="19" t="s">
        <v>80</v>
      </c>
      <c r="BK306" s="187">
        <f>ROUND(I306*H306,2)</f>
        <v>0</v>
      </c>
      <c r="BL306" s="19" t="s">
        <v>161</v>
      </c>
      <c r="BM306" s="19" t="s">
        <v>801</v>
      </c>
    </row>
    <row r="307" s="12" customFormat="1">
      <c r="B307" s="191"/>
      <c r="D307" s="188" t="s">
        <v>165</v>
      </c>
      <c r="E307" s="198" t="s">
        <v>3</v>
      </c>
      <c r="F307" s="192" t="s">
        <v>802</v>
      </c>
      <c r="H307" s="193">
        <v>10</v>
      </c>
      <c r="I307" s="194"/>
      <c r="L307" s="191"/>
      <c r="M307" s="195"/>
      <c r="N307" s="196"/>
      <c r="O307" s="196"/>
      <c r="P307" s="196"/>
      <c r="Q307" s="196"/>
      <c r="R307" s="196"/>
      <c r="S307" s="196"/>
      <c r="T307" s="197"/>
      <c r="AT307" s="198" t="s">
        <v>165</v>
      </c>
      <c r="AU307" s="198" t="s">
        <v>82</v>
      </c>
      <c r="AV307" s="12" t="s">
        <v>82</v>
      </c>
      <c r="AW307" s="12" t="s">
        <v>33</v>
      </c>
      <c r="AX307" s="12" t="s">
        <v>80</v>
      </c>
      <c r="AY307" s="198" t="s">
        <v>154</v>
      </c>
    </row>
    <row r="308" s="1" customFormat="1" ht="16.5" customHeight="1">
      <c r="B308" s="175"/>
      <c r="C308" s="207" t="s">
        <v>803</v>
      </c>
      <c r="D308" s="207" t="s">
        <v>232</v>
      </c>
      <c r="E308" s="208" t="s">
        <v>804</v>
      </c>
      <c r="F308" s="209" t="s">
        <v>805</v>
      </c>
      <c r="G308" s="210" t="s">
        <v>241</v>
      </c>
      <c r="H308" s="211">
        <v>2</v>
      </c>
      <c r="I308" s="212"/>
      <c r="J308" s="213">
        <f>ROUND(I308*H308,2)</f>
        <v>0</v>
      </c>
      <c r="K308" s="209" t="s">
        <v>3</v>
      </c>
      <c r="L308" s="214"/>
      <c r="M308" s="215" t="s">
        <v>3</v>
      </c>
      <c r="N308" s="216" t="s">
        <v>43</v>
      </c>
      <c r="O308" s="67"/>
      <c r="P308" s="185">
        <f>O308*H308</f>
        <v>0</v>
      </c>
      <c r="Q308" s="185">
        <v>0.002</v>
      </c>
      <c r="R308" s="185">
        <f>Q308*H308</f>
        <v>0.0040000000000000001</v>
      </c>
      <c r="S308" s="185">
        <v>0</v>
      </c>
      <c r="T308" s="186">
        <f>S308*H308</f>
        <v>0</v>
      </c>
      <c r="AR308" s="19" t="s">
        <v>203</v>
      </c>
      <c r="AT308" s="19" t="s">
        <v>232</v>
      </c>
      <c r="AU308" s="19" t="s">
        <v>82</v>
      </c>
      <c r="AY308" s="19" t="s">
        <v>154</v>
      </c>
      <c r="BE308" s="187">
        <f>IF(N308="základní",J308,0)</f>
        <v>0</v>
      </c>
      <c r="BF308" s="187">
        <f>IF(N308="snížená",J308,0)</f>
        <v>0</v>
      </c>
      <c r="BG308" s="187">
        <f>IF(N308="zákl. přenesená",J308,0)</f>
        <v>0</v>
      </c>
      <c r="BH308" s="187">
        <f>IF(N308="sníž. přenesená",J308,0)</f>
        <v>0</v>
      </c>
      <c r="BI308" s="187">
        <f>IF(N308="nulová",J308,0)</f>
        <v>0</v>
      </c>
      <c r="BJ308" s="19" t="s">
        <v>80</v>
      </c>
      <c r="BK308" s="187">
        <f>ROUND(I308*H308,2)</f>
        <v>0</v>
      </c>
      <c r="BL308" s="19" t="s">
        <v>161</v>
      </c>
      <c r="BM308" s="19" t="s">
        <v>806</v>
      </c>
    </row>
    <row r="309" s="1" customFormat="1" ht="16.5" customHeight="1">
      <c r="B309" s="175"/>
      <c r="C309" s="207" t="s">
        <v>807</v>
      </c>
      <c r="D309" s="207" t="s">
        <v>232</v>
      </c>
      <c r="E309" s="208" t="s">
        <v>808</v>
      </c>
      <c r="F309" s="209" t="s">
        <v>809</v>
      </c>
      <c r="G309" s="210" t="s">
        <v>241</v>
      </c>
      <c r="H309" s="211">
        <v>2</v>
      </c>
      <c r="I309" s="212"/>
      <c r="J309" s="213">
        <f>ROUND(I309*H309,2)</f>
        <v>0</v>
      </c>
      <c r="K309" s="209" t="s">
        <v>3</v>
      </c>
      <c r="L309" s="214"/>
      <c r="M309" s="215" t="s">
        <v>3</v>
      </c>
      <c r="N309" s="216" t="s">
        <v>43</v>
      </c>
      <c r="O309" s="67"/>
      <c r="P309" s="185">
        <f>O309*H309</f>
        <v>0</v>
      </c>
      <c r="Q309" s="185">
        <v>0.0032000000000000002</v>
      </c>
      <c r="R309" s="185">
        <f>Q309*H309</f>
        <v>0.0064000000000000003</v>
      </c>
      <c r="S309" s="185">
        <v>0</v>
      </c>
      <c r="T309" s="186">
        <f>S309*H309</f>
        <v>0</v>
      </c>
      <c r="AR309" s="19" t="s">
        <v>203</v>
      </c>
      <c r="AT309" s="19" t="s">
        <v>232</v>
      </c>
      <c r="AU309" s="19" t="s">
        <v>82</v>
      </c>
      <c r="AY309" s="19" t="s">
        <v>154</v>
      </c>
      <c r="BE309" s="187">
        <f>IF(N309="základní",J309,0)</f>
        <v>0</v>
      </c>
      <c r="BF309" s="187">
        <f>IF(N309="snížená",J309,0)</f>
        <v>0</v>
      </c>
      <c r="BG309" s="187">
        <f>IF(N309="zákl. přenesená",J309,0)</f>
        <v>0</v>
      </c>
      <c r="BH309" s="187">
        <f>IF(N309="sníž. přenesená",J309,0)</f>
        <v>0</v>
      </c>
      <c r="BI309" s="187">
        <f>IF(N309="nulová",J309,0)</f>
        <v>0</v>
      </c>
      <c r="BJ309" s="19" t="s">
        <v>80</v>
      </c>
      <c r="BK309" s="187">
        <f>ROUND(I309*H309,2)</f>
        <v>0</v>
      </c>
      <c r="BL309" s="19" t="s">
        <v>161</v>
      </c>
      <c r="BM309" s="19" t="s">
        <v>810</v>
      </c>
    </row>
    <row r="310" s="1" customFormat="1" ht="22.5" customHeight="1">
      <c r="B310" s="175"/>
      <c r="C310" s="176" t="s">
        <v>811</v>
      </c>
      <c r="D310" s="176" t="s">
        <v>156</v>
      </c>
      <c r="E310" s="177" t="s">
        <v>812</v>
      </c>
      <c r="F310" s="178" t="s">
        <v>813</v>
      </c>
      <c r="G310" s="179" t="s">
        <v>241</v>
      </c>
      <c r="H310" s="180">
        <v>17</v>
      </c>
      <c r="I310" s="181"/>
      <c r="J310" s="182">
        <f>ROUND(I310*H310,2)</f>
        <v>0</v>
      </c>
      <c r="K310" s="178" t="s">
        <v>160</v>
      </c>
      <c r="L310" s="37"/>
      <c r="M310" s="183" t="s">
        <v>3</v>
      </c>
      <c r="N310" s="184" t="s">
        <v>43</v>
      </c>
      <c r="O310" s="67"/>
      <c r="P310" s="185">
        <f>O310*H310</f>
        <v>0</v>
      </c>
      <c r="Q310" s="185">
        <v>2.3557399999999999</v>
      </c>
      <c r="R310" s="185">
        <f>Q310*H310</f>
        <v>40.047579999999996</v>
      </c>
      <c r="S310" s="185">
        <v>0</v>
      </c>
      <c r="T310" s="186">
        <f>S310*H310</f>
        <v>0</v>
      </c>
      <c r="AR310" s="19" t="s">
        <v>161</v>
      </c>
      <c r="AT310" s="19" t="s">
        <v>156</v>
      </c>
      <c r="AU310" s="19" t="s">
        <v>82</v>
      </c>
      <c r="AY310" s="19" t="s">
        <v>154</v>
      </c>
      <c r="BE310" s="187">
        <f>IF(N310="základní",J310,0)</f>
        <v>0</v>
      </c>
      <c r="BF310" s="187">
        <f>IF(N310="snížená",J310,0)</f>
        <v>0</v>
      </c>
      <c r="BG310" s="187">
        <f>IF(N310="zákl. přenesená",J310,0)</f>
        <v>0</v>
      </c>
      <c r="BH310" s="187">
        <f>IF(N310="sníž. přenesená",J310,0)</f>
        <v>0</v>
      </c>
      <c r="BI310" s="187">
        <f>IF(N310="nulová",J310,0)</f>
        <v>0</v>
      </c>
      <c r="BJ310" s="19" t="s">
        <v>80</v>
      </c>
      <c r="BK310" s="187">
        <f>ROUND(I310*H310,2)</f>
        <v>0</v>
      </c>
      <c r="BL310" s="19" t="s">
        <v>161</v>
      </c>
      <c r="BM310" s="19" t="s">
        <v>814</v>
      </c>
    </row>
    <row r="311" s="1" customFormat="1">
      <c r="B311" s="37"/>
      <c r="D311" s="188" t="s">
        <v>163</v>
      </c>
      <c r="F311" s="189" t="s">
        <v>815</v>
      </c>
      <c r="I311" s="121"/>
      <c r="L311" s="37"/>
      <c r="M311" s="190"/>
      <c r="N311" s="67"/>
      <c r="O311" s="67"/>
      <c r="P311" s="67"/>
      <c r="Q311" s="67"/>
      <c r="R311" s="67"/>
      <c r="S311" s="67"/>
      <c r="T311" s="68"/>
      <c r="AT311" s="19" t="s">
        <v>163</v>
      </c>
      <c r="AU311" s="19" t="s">
        <v>82</v>
      </c>
    </row>
    <row r="312" s="14" customFormat="1">
      <c r="B312" s="217"/>
      <c r="D312" s="188" t="s">
        <v>165</v>
      </c>
      <c r="E312" s="218" t="s">
        <v>3</v>
      </c>
      <c r="F312" s="219" t="s">
        <v>816</v>
      </c>
      <c r="H312" s="218" t="s">
        <v>3</v>
      </c>
      <c r="I312" s="220"/>
      <c r="L312" s="217"/>
      <c r="M312" s="221"/>
      <c r="N312" s="222"/>
      <c r="O312" s="222"/>
      <c r="P312" s="222"/>
      <c r="Q312" s="222"/>
      <c r="R312" s="222"/>
      <c r="S312" s="222"/>
      <c r="T312" s="223"/>
      <c r="AT312" s="218" t="s">
        <v>165</v>
      </c>
      <c r="AU312" s="218" t="s">
        <v>82</v>
      </c>
      <c r="AV312" s="14" t="s">
        <v>80</v>
      </c>
      <c r="AW312" s="14" t="s">
        <v>33</v>
      </c>
      <c r="AX312" s="14" t="s">
        <v>72</v>
      </c>
      <c r="AY312" s="218" t="s">
        <v>154</v>
      </c>
    </row>
    <row r="313" s="12" customFormat="1">
      <c r="B313" s="191"/>
      <c r="D313" s="188" t="s">
        <v>165</v>
      </c>
      <c r="E313" s="198" t="s">
        <v>3</v>
      </c>
      <c r="F313" s="192" t="s">
        <v>817</v>
      </c>
      <c r="H313" s="193">
        <v>4</v>
      </c>
      <c r="I313" s="194"/>
      <c r="L313" s="191"/>
      <c r="M313" s="195"/>
      <c r="N313" s="196"/>
      <c r="O313" s="196"/>
      <c r="P313" s="196"/>
      <c r="Q313" s="196"/>
      <c r="R313" s="196"/>
      <c r="S313" s="196"/>
      <c r="T313" s="197"/>
      <c r="AT313" s="198" t="s">
        <v>165</v>
      </c>
      <c r="AU313" s="198" t="s">
        <v>82</v>
      </c>
      <c r="AV313" s="12" t="s">
        <v>82</v>
      </c>
      <c r="AW313" s="12" t="s">
        <v>33</v>
      </c>
      <c r="AX313" s="12" t="s">
        <v>72</v>
      </c>
      <c r="AY313" s="198" t="s">
        <v>154</v>
      </c>
    </row>
    <row r="314" s="12" customFormat="1">
      <c r="B314" s="191"/>
      <c r="D314" s="188" t="s">
        <v>165</v>
      </c>
      <c r="E314" s="198" t="s">
        <v>3</v>
      </c>
      <c r="F314" s="192" t="s">
        <v>818</v>
      </c>
      <c r="H314" s="193">
        <v>10</v>
      </c>
      <c r="I314" s="194"/>
      <c r="L314" s="191"/>
      <c r="M314" s="195"/>
      <c r="N314" s="196"/>
      <c r="O314" s="196"/>
      <c r="P314" s="196"/>
      <c r="Q314" s="196"/>
      <c r="R314" s="196"/>
      <c r="S314" s="196"/>
      <c r="T314" s="197"/>
      <c r="AT314" s="198" t="s">
        <v>165</v>
      </c>
      <c r="AU314" s="198" t="s">
        <v>82</v>
      </c>
      <c r="AV314" s="12" t="s">
        <v>82</v>
      </c>
      <c r="AW314" s="12" t="s">
        <v>33</v>
      </c>
      <c r="AX314" s="12" t="s">
        <v>72</v>
      </c>
      <c r="AY314" s="198" t="s">
        <v>154</v>
      </c>
    </row>
    <row r="315" s="12" customFormat="1">
      <c r="B315" s="191"/>
      <c r="D315" s="188" t="s">
        <v>165</v>
      </c>
      <c r="E315" s="198" t="s">
        <v>3</v>
      </c>
      <c r="F315" s="192" t="s">
        <v>819</v>
      </c>
      <c r="H315" s="193">
        <v>3</v>
      </c>
      <c r="I315" s="194"/>
      <c r="L315" s="191"/>
      <c r="M315" s="195"/>
      <c r="N315" s="196"/>
      <c r="O315" s="196"/>
      <c r="P315" s="196"/>
      <c r="Q315" s="196"/>
      <c r="R315" s="196"/>
      <c r="S315" s="196"/>
      <c r="T315" s="197"/>
      <c r="AT315" s="198" t="s">
        <v>165</v>
      </c>
      <c r="AU315" s="198" t="s">
        <v>82</v>
      </c>
      <c r="AV315" s="12" t="s">
        <v>82</v>
      </c>
      <c r="AW315" s="12" t="s">
        <v>33</v>
      </c>
      <c r="AX315" s="12" t="s">
        <v>72</v>
      </c>
      <c r="AY315" s="198" t="s">
        <v>154</v>
      </c>
    </row>
    <row r="316" s="13" customFormat="1">
      <c r="B316" s="199"/>
      <c r="D316" s="188" t="s">
        <v>165</v>
      </c>
      <c r="E316" s="200" t="s">
        <v>3</v>
      </c>
      <c r="F316" s="201" t="s">
        <v>179</v>
      </c>
      <c r="H316" s="202">
        <v>17</v>
      </c>
      <c r="I316" s="203"/>
      <c r="L316" s="199"/>
      <c r="M316" s="204"/>
      <c r="N316" s="205"/>
      <c r="O316" s="205"/>
      <c r="P316" s="205"/>
      <c r="Q316" s="205"/>
      <c r="R316" s="205"/>
      <c r="S316" s="205"/>
      <c r="T316" s="206"/>
      <c r="AT316" s="200" t="s">
        <v>165</v>
      </c>
      <c r="AU316" s="200" t="s">
        <v>82</v>
      </c>
      <c r="AV316" s="13" t="s">
        <v>161</v>
      </c>
      <c r="AW316" s="13" t="s">
        <v>33</v>
      </c>
      <c r="AX316" s="13" t="s">
        <v>80</v>
      </c>
      <c r="AY316" s="200" t="s">
        <v>154</v>
      </c>
    </row>
    <row r="317" s="1" customFormat="1" ht="22.5" customHeight="1">
      <c r="B317" s="175"/>
      <c r="C317" s="176" t="s">
        <v>820</v>
      </c>
      <c r="D317" s="176" t="s">
        <v>156</v>
      </c>
      <c r="E317" s="177" t="s">
        <v>821</v>
      </c>
      <c r="F317" s="178" t="s">
        <v>822</v>
      </c>
      <c r="G317" s="179" t="s">
        <v>241</v>
      </c>
      <c r="H317" s="180">
        <v>1</v>
      </c>
      <c r="I317" s="181"/>
      <c r="J317" s="182">
        <f>ROUND(I317*H317,2)</f>
        <v>0</v>
      </c>
      <c r="K317" s="178" t="s">
        <v>160</v>
      </c>
      <c r="L317" s="37"/>
      <c r="M317" s="183" t="s">
        <v>3</v>
      </c>
      <c r="N317" s="184" t="s">
        <v>43</v>
      </c>
      <c r="O317" s="67"/>
      <c r="P317" s="185">
        <f>O317*H317</f>
        <v>0</v>
      </c>
      <c r="Q317" s="185">
        <v>0.030169999999999999</v>
      </c>
      <c r="R317" s="185">
        <f>Q317*H317</f>
        <v>0.030169999999999999</v>
      </c>
      <c r="S317" s="185">
        <v>0</v>
      </c>
      <c r="T317" s="186">
        <f>S317*H317</f>
        <v>0</v>
      </c>
      <c r="AR317" s="19" t="s">
        <v>161</v>
      </c>
      <c r="AT317" s="19" t="s">
        <v>156</v>
      </c>
      <c r="AU317" s="19" t="s">
        <v>82</v>
      </c>
      <c r="AY317" s="19" t="s">
        <v>154</v>
      </c>
      <c r="BE317" s="187">
        <f>IF(N317="základní",J317,0)</f>
        <v>0</v>
      </c>
      <c r="BF317" s="187">
        <f>IF(N317="snížená",J317,0)</f>
        <v>0</v>
      </c>
      <c r="BG317" s="187">
        <f>IF(N317="zákl. přenesená",J317,0)</f>
        <v>0</v>
      </c>
      <c r="BH317" s="187">
        <f>IF(N317="sníž. přenesená",J317,0)</f>
        <v>0</v>
      </c>
      <c r="BI317" s="187">
        <f>IF(N317="nulová",J317,0)</f>
        <v>0</v>
      </c>
      <c r="BJ317" s="19" t="s">
        <v>80</v>
      </c>
      <c r="BK317" s="187">
        <f>ROUND(I317*H317,2)</f>
        <v>0</v>
      </c>
      <c r="BL317" s="19" t="s">
        <v>161</v>
      </c>
      <c r="BM317" s="19" t="s">
        <v>823</v>
      </c>
    </row>
    <row r="318" s="1" customFormat="1">
      <c r="B318" s="37"/>
      <c r="D318" s="188" t="s">
        <v>163</v>
      </c>
      <c r="F318" s="189" t="s">
        <v>824</v>
      </c>
      <c r="I318" s="121"/>
      <c r="L318" s="37"/>
      <c r="M318" s="190"/>
      <c r="N318" s="67"/>
      <c r="O318" s="67"/>
      <c r="P318" s="67"/>
      <c r="Q318" s="67"/>
      <c r="R318" s="67"/>
      <c r="S318" s="67"/>
      <c r="T318" s="68"/>
      <c r="AT318" s="19" t="s">
        <v>163</v>
      </c>
      <c r="AU318" s="19" t="s">
        <v>82</v>
      </c>
    </row>
    <row r="319" s="12" customFormat="1">
      <c r="B319" s="191"/>
      <c r="D319" s="188" t="s">
        <v>165</v>
      </c>
      <c r="E319" s="198" t="s">
        <v>3</v>
      </c>
      <c r="F319" s="192" t="s">
        <v>825</v>
      </c>
      <c r="H319" s="193">
        <v>1</v>
      </c>
      <c r="I319" s="194"/>
      <c r="L319" s="191"/>
      <c r="M319" s="195"/>
      <c r="N319" s="196"/>
      <c r="O319" s="196"/>
      <c r="P319" s="196"/>
      <c r="Q319" s="196"/>
      <c r="R319" s="196"/>
      <c r="S319" s="196"/>
      <c r="T319" s="197"/>
      <c r="AT319" s="198" t="s">
        <v>165</v>
      </c>
      <c r="AU319" s="198" t="s">
        <v>82</v>
      </c>
      <c r="AV319" s="12" t="s">
        <v>82</v>
      </c>
      <c r="AW319" s="12" t="s">
        <v>33</v>
      </c>
      <c r="AX319" s="12" t="s">
        <v>80</v>
      </c>
      <c r="AY319" s="198" t="s">
        <v>154</v>
      </c>
    </row>
    <row r="320" s="1" customFormat="1" ht="22.5" customHeight="1">
      <c r="B320" s="175"/>
      <c r="C320" s="176" t="s">
        <v>826</v>
      </c>
      <c r="D320" s="176" t="s">
        <v>156</v>
      </c>
      <c r="E320" s="177" t="s">
        <v>827</v>
      </c>
      <c r="F320" s="178" t="s">
        <v>828</v>
      </c>
      <c r="G320" s="179" t="s">
        <v>241</v>
      </c>
      <c r="H320" s="180">
        <v>1</v>
      </c>
      <c r="I320" s="181"/>
      <c r="J320" s="182">
        <f>ROUND(I320*H320,2)</f>
        <v>0</v>
      </c>
      <c r="K320" s="178" t="s">
        <v>160</v>
      </c>
      <c r="L320" s="37"/>
      <c r="M320" s="183" t="s">
        <v>3</v>
      </c>
      <c r="N320" s="184" t="s">
        <v>43</v>
      </c>
      <c r="O320" s="67"/>
      <c r="P320" s="185">
        <f>O320*H320</f>
        <v>0</v>
      </c>
      <c r="Q320" s="185">
        <v>0.03406</v>
      </c>
      <c r="R320" s="185">
        <f>Q320*H320</f>
        <v>0.03406</v>
      </c>
      <c r="S320" s="185">
        <v>0</v>
      </c>
      <c r="T320" s="186">
        <f>S320*H320</f>
        <v>0</v>
      </c>
      <c r="AR320" s="19" t="s">
        <v>161</v>
      </c>
      <c r="AT320" s="19" t="s">
        <v>156</v>
      </c>
      <c r="AU320" s="19" t="s">
        <v>82</v>
      </c>
      <c r="AY320" s="19" t="s">
        <v>154</v>
      </c>
      <c r="BE320" s="187">
        <f>IF(N320="základní",J320,0)</f>
        <v>0</v>
      </c>
      <c r="BF320" s="187">
        <f>IF(N320="snížená",J320,0)</f>
        <v>0</v>
      </c>
      <c r="BG320" s="187">
        <f>IF(N320="zákl. přenesená",J320,0)</f>
        <v>0</v>
      </c>
      <c r="BH320" s="187">
        <f>IF(N320="sníž. přenesená",J320,0)</f>
        <v>0</v>
      </c>
      <c r="BI320" s="187">
        <f>IF(N320="nulová",J320,0)</f>
        <v>0</v>
      </c>
      <c r="BJ320" s="19" t="s">
        <v>80</v>
      </c>
      <c r="BK320" s="187">
        <f>ROUND(I320*H320,2)</f>
        <v>0</v>
      </c>
      <c r="BL320" s="19" t="s">
        <v>161</v>
      </c>
      <c r="BM320" s="19" t="s">
        <v>829</v>
      </c>
    </row>
    <row r="321" s="1" customFormat="1">
      <c r="B321" s="37"/>
      <c r="D321" s="188" t="s">
        <v>163</v>
      </c>
      <c r="F321" s="189" t="s">
        <v>824</v>
      </c>
      <c r="I321" s="121"/>
      <c r="L321" s="37"/>
      <c r="M321" s="190"/>
      <c r="N321" s="67"/>
      <c r="O321" s="67"/>
      <c r="P321" s="67"/>
      <c r="Q321" s="67"/>
      <c r="R321" s="67"/>
      <c r="S321" s="67"/>
      <c r="T321" s="68"/>
      <c r="AT321" s="19" t="s">
        <v>163</v>
      </c>
      <c r="AU321" s="19" t="s">
        <v>82</v>
      </c>
    </row>
    <row r="322" s="12" customFormat="1">
      <c r="B322" s="191"/>
      <c r="D322" s="188" t="s">
        <v>165</v>
      </c>
      <c r="E322" s="198" t="s">
        <v>3</v>
      </c>
      <c r="F322" s="192" t="s">
        <v>830</v>
      </c>
      <c r="H322" s="193">
        <v>1</v>
      </c>
      <c r="I322" s="194"/>
      <c r="L322" s="191"/>
      <c r="M322" s="195"/>
      <c r="N322" s="196"/>
      <c r="O322" s="196"/>
      <c r="P322" s="196"/>
      <c r="Q322" s="196"/>
      <c r="R322" s="196"/>
      <c r="S322" s="196"/>
      <c r="T322" s="197"/>
      <c r="AT322" s="198" t="s">
        <v>165</v>
      </c>
      <c r="AU322" s="198" t="s">
        <v>82</v>
      </c>
      <c r="AV322" s="12" t="s">
        <v>82</v>
      </c>
      <c r="AW322" s="12" t="s">
        <v>33</v>
      </c>
      <c r="AX322" s="12" t="s">
        <v>80</v>
      </c>
      <c r="AY322" s="198" t="s">
        <v>154</v>
      </c>
    </row>
    <row r="323" s="1" customFormat="1" ht="22.5" customHeight="1">
      <c r="B323" s="175"/>
      <c r="C323" s="176" t="s">
        <v>831</v>
      </c>
      <c r="D323" s="176" t="s">
        <v>156</v>
      </c>
      <c r="E323" s="177" t="s">
        <v>832</v>
      </c>
      <c r="F323" s="178" t="s">
        <v>833</v>
      </c>
      <c r="G323" s="179" t="s">
        <v>241</v>
      </c>
      <c r="H323" s="180">
        <v>1</v>
      </c>
      <c r="I323" s="181"/>
      <c r="J323" s="182">
        <f>ROUND(I323*H323,2)</f>
        <v>0</v>
      </c>
      <c r="K323" s="178" t="s">
        <v>160</v>
      </c>
      <c r="L323" s="37"/>
      <c r="M323" s="183" t="s">
        <v>3</v>
      </c>
      <c r="N323" s="184" t="s">
        <v>43</v>
      </c>
      <c r="O323" s="67"/>
      <c r="P323" s="185">
        <f>O323*H323</f>
        <v>0</v>
      </c>
      <c r="Q323" s="185">
        <v>0.040730000000000002</v>
      </c>
      <c r="R323" s="185">
        <f>Q323*H323</f>
        <v>0.040730000000000002</v>
      </c>
      <c r="S323" s="185">
        <v>0</v>
      </c>
      <c r="T323" s="186">
        <f>S323*H323</f>
        <v>0</v>
      </c>
      <c r="AR323" s="19" t="s">
        <v>161</v>
      </c>
      <c r="AT323" s="19" t="s">
        <v>156</v>
      </c>
      <c r="AU323" s="19" t="s">
        <v>82</v>
      </c>
      <c r="AY323" s="19" t="s">
        <v>154</v>
      </c>
      <c r="BE323" s="187">
        <f>IF(N323="základní",J323,0)</f>
        <v>0</v>
      </c>
      <c r="BF323" s="187">
        <f>IF(N323="snížená",J323,0)</f>
        <v>0</v>
      </c>
      <c r="BG323" s="187">
        <f>IF(N323="zákl. přenesená",J323,0)</f>
        <v>0</v>
      </c>
      <c r="BH323" s="187">
        <f>IF(N323="sníž. přenesená",J323,0)</f>
        <v>0</v>
      </c>
      <c r="BI323" s="187">
        <f>IF(N323="nulová",J323,0)</f>
        <v>0</v>
      </c>
      <c r="BJ323" s="19" t="s">
        <v>80</v>
      </c>
      <c r="BK323" s="187">
        <f>ROUND(I323*H323,2)</f>
        <v>0</v>
      </c>
      <c r="BL323" s="19" t="s">
        <v>161</v>
      </c>
      <c r="BM323" s="19" t="s">
        <v>834</v>
      </c>
    </row>
    <row r="324" s="1" customFormat="1">
      <c r="B324" s="37"/>
      <c r="D324" s="188" t="s">
        <v>163</v>
      </c>
      <c r="F324" s="189" t="s">
        <v>824</v>
      </c>
      <c r="I324" s="121"/>
      <c r="L324" s="37"/>
      <c r="M324" s="190"/>
      <c r="N324" s="67"/>
      <c r="O324" s="67"/>
      <c r="P324" s="67"/>
      <c r="Q324" s="67"/>
      <c r="R324" s="67"/>
      <c r="S324" s="67"/>
      <c r="T324" s="68"/>
      <c r="AT324" s="19" t="s">
        <v>163</v>
      </c>
      <c r="AU324" s="19" t="s">
        <v>82</v>
      </c>
    </row>
    <row r="325" s="12" customFormat="1">
      <c r="B325" s="191"/>
      <c r="D325" s="188" t="s">
        <v>165</v>
      </c>
      <c r="E325" s="198" t="s">
        <v>3</v>
      </c>
      <c r="F325" s="192" t="s">
        <v>835</v>
      </c>
      <c r="H325" s="193">
        <v>1</v>
      </c>
      <c r="I325" s="194"/>
      <c r="L325" s="191"/>
      <c r="M325" s="195"/>
      <c r="N325" s="196"/>
      <c r="O325" s="196"/>
      <c r="P325" s="196"/>
      <c r="Q325" s="196"/>
      <c r="R325" s="196"/>
      <c r="S325" s="196"/>
      <c r="T325" s="197"/>
      <c r="AT325" s="198" t="s">
        <v>165</v>
      </c>
      <c r="AU325" s="198" t="s">
        <v>82</v>
      </c>
      <c r="AV325" s="12" t="s">
        <v>82</v>
      </c>
      <c r="AW325" s="12" t="s">
        <v>33</v>
      </c>
      <c r="AX325" s="12" t="s">
        <v>80</v>
      </c>
      <c r="AY325" s="198" t="s">
        <v>154</v>
      </c>
    </row>
    <row r="326" s="1" customFormat="1" ht="22.5" customHeight="1">
      <c r="B326" s="175"/>
      <c r="C326" s="176" t="s">
        <v>836</v>
      </c>
      <c r="D326" s="176" t="s">
        <v>156</v>
      </c>
      <c r="E326" s="177" t="s">
        <v>837</v>
      </c>
      <c r="F326" s="178" t="s">
        <v>838</v>
      </c>
      <c r="G326" s="179" t="s">
        <v>241</v>
      </c>
      <c r="H326" s="180">
        <v>2</v>
      </c>
      <c r="I326" s="181"/>
      <c r="J326" s="182">
        <f>ROUND(I326*H326,2)</f>
        <v>0</v>
      </c>
      <c r="K326" s="178" t="s">
        <v>160</v>
      </c>
      <c r="L326" s="37"/>
      <c r="M326" s="183" t="s">
        <v>3</v>
      </c>
      <c r="N326" s="184" t="s">
        <v>43</v>
      </c>
      <c r="O326" s="67"/>
      <c r="P326" s="185">
        <f>O326*H326</f>
        <v>0</v>
      </c>
      <c r="Q326" s="185">
        <v>0.025250000000000002</v>
      </c>
      <c r="R326" s="185">
        <f>Q326*H326</f>
        <v>0.050500000000000003</v>
      </c>
      <c r="S326" s="185">
        <v>0</v>
      </c>
      <c r="T326" s="186">
        <f>S326*H326</f>
        <v>0</v>
      </c>
      <c r="AR326" s="19" t="s">
        <v>161</v>
      </c>
      <c r="AT326" s="19" t="s">
        <v>156</v>
      </c>
      <c r="AU326" s="19" t="s">
        <v>82</v>
      </c>
      <c r="AY326" s="19" t="s">
        <v>154</v>
      </c>
      <c r="BE326" s="187">
        <f>IF(N326="základní",J326,0)</f>
        <v>0</v>
      </c>
      <c r="BF326" s="187">
        <f>IF(N326="snížená",J326,0)</f>
        <v>0</v>
      </c>
      <c r="BG326" s="187">
        <f>IF(N326="zákl. přenesená",J326,0)</f>
        <v>0</v>
      </c>
      <c r="BH326" s="187">
        <f>IF(N326="sníž. přenesená",J326,0)</f>
        <v>0</v>
      </c>
      <c r="BI326" s="187">
        <f>IF(N326="nulová",J326,0)</f>
        <v>0</v>
      </c>
      <c r="BJ326" s="19" t="s">
        <v>80</v>
      </c>
      <c r="BK326" s="187">
        <f>ROUND(I326*H326,2)</f>
        <v>0</v>
      </c>
      <c r="BL326" s="19" t="s">
        <v>161</v>
      </c>
      <c r="BM326" s="19" t="s">
        <v>839</v>
      </c>
    </row>
    <row r="327" s="1" customFormat="1">
      <c r="B327" s="37"/>
      <c r="D327" s="188" t="s">
        <v>163</v>
      </c>
      <c r="F327" s="189" t="s">
        <v>840</v>
      </c>
      <c r="I327" s="121"/>
      <c r="L327" s="37"/>
      <c r="M327" s="190"/>
      <c r="N327" s="67"/>
      <c r="O327" s="67"/>
      <c r="P327" s="67"/>
      <c r="Q327" s="67"/>
      <c r="R327" s="67"/>
      <c r="S327" s="67"/>
      <c r="T327" s="68"/>
      <c r="AT327" s="19" t="s">
        <v>163</v>
      </c>
      <c r="AU327" s="19" t="s">
        <v>82</v>
      </c>
    </row>
    <row r="328" s="1" customFormat="1" ht="22.5" customHeight="1">
      <c r="B328" s="175"/>
      <c r="C328" s="176" t="s">
        <v>841</v>
      </c>
      <c r="D328" s="176" t="s">
        <v>156</v>
      </c>
      <c r="E328" s="177" t="s">
        <v>842</v>
      </c>
      <c r="F328" s="178" t="s">
        <v>843</v>
      </c>
      <c r="G328" s="179" t="s">
        <v>241</v>
      </c>
      <c r="H328" s="180">
        <v>1</v>
      </c>
      <c r="I328" s="181"/>
      <c r="J328" s="182">
        <f>ROUND(I328*H328,2)</f>
        <v>0</v>
      </c>
      <c r="K328" s="178" t="s">
        <v>160</v>
      </c>
      <c r="L328" s="37"/>
      <c r="M328" s="183" t="s">
        <v>3</v>
      </c>
      <c r="N328" s="184" t="s">
        <v>43</v>
      </c>
      <c r="O328" s="67"/>
      <c r="P328" s="185">
        <f>O328*H328</f>
        <v>0</v>
      </c>
      <c r="Q328" s="185">
        <v>0.025250000000000002</v>
      </c>
      <c r="R328" s="185">
        <f>Q328*H328</f>
        <v>0.025250000000000002</v>
      </c>
      <c r="S328" s="185">
        <v>0</v>
      </c>
      <c r="T328" s="186">
        <f>S328*H328</f>
        <v>0</v>
      </c>
      <c r="AR328" s="19" t="s">
        <v>161</v>
      </c>
      <c r="AT328" s="19" t="s">
        <v>156</v>
      </c>
      <c r="AU328" s="19" t="s">
        <v>82</v>
      </c>
      <c r="AY328" s="19" t="s">
        <v>154</v>
      </c>
      <c r="BE328" s="187">
        <f>IF(N328="základní",J328,0)</f>
        <v>0</v>
      </c>
      <c r="BF328" s="187">
        <f>IF(N328="snížená",J328,0)</f>
        <v>0</v>
      </c>
      <c r="BG328" s="187">
        <f>IF(N328="zákl. přenesená",J328,0)</f>
        <v>0</v>
      </c>
      <c r="BH328" s="187">
        <f>IF(N328="sníž. přenesená",J328,0)</f>
        <v>0</v>
      </c>
      <c r="BI328" s="187">
        <f>IF(N328="nulová",J328,0)</f>
        <v>0</v>
      </c>
      <c r="BJ328" s="19" t="s">
        <v>80</v>
      </c>
      <c r="BK328" s="187">
        <f>ROUND(I328*H328,2)</f>
        <v>0</v>
      </c>
      <c r="BL328" s="19" t="s">
        <v>161</v>
      </c>
      <c r="BM328" s="19" t="s">
        <v>844</v>
      </c>
    </row>
    <row r="329" s="1" customFormat="1">
      <c r="B329" s="37"/>
      <c r="D329" s="188" t="s">
        <v>163</v>
      </c>
      <c r="F329" s="189" t="s">
        <v>840</v>
      </c>
      <c r="I329" s="121"/>
      <c r="L329" s="37"/>
      <c r="M329" s="190"/>
      <c r="N329" s="67"/>
      <c r="O329" s="67"/>
      <c r="P329" s="67"/>
      <c r="Q329" s="67"/>
      <c r="R329" s="67"/>
      <c r="S329" s="67"/>
      <c r="T329" s="68"/>
      <c r="AT329" s="19" t="s">
        <v>163</v>
      </c>
      <c r="AU329" s="19" t="s">
        <v>82</v>
      </c>
    </row>
    <row r="330" s="1" customFormat="1" ht="16.5" customHeight="1">
      <c r="B330" s="175"/>
      <c r="C330" s="176" t="s">
        <v>845</v>
      </c>
      <c r="D330" s="176" t="s">
        <v>156</v>
      </c>
      <c r="E330" s="177" t="s">
        <v>846</v>
      </c>
      <c r="F330" s="178" t="s">
        <v>847</v>
      </c>
      <c r="G330" s="179" t="s">
        <v>241</v>
      </c>
      <c r="H330" s="180">
        <v>17</v>
      </c>
      <c r="I330" s="181"/>
      <c r="J330" s="182">
        <f>ROUND(I330*H330,2)</f>
        <v>0</v>
      </c>
      <c r="K330" s="178" t="s">
        <v>160</v>
      </c>
      <c r="L330" s="37"/>
      <c r="M330" s="183" t="s">
        <v>3</v>
      </c>
      <c r="N330" s="184" t="s">
        <v>43</v>
      </c>
      <c r="O330" s="67"/>
      <c r="P330" s="185">
        <f>O330*H330</f>
        <v>0</v>
      </c>
      <c r="Q330" s="185">
        <v>0.21734000000000001</v>
      </c>
      <c r="R330" s="185">
        <f>Q330*H330</f>
        <v>3.6947800000000002</v>
      </c>
      <c r="S330" s="185">
        <v>0</v>
      </c>
      <c r="T330" s="186">
        <f>S330*H330</f>
        <v>0</v>
      </c>
      <c r="AR330" s="19" t="s">
        <v>161</v>
      </c>
      <c r="AT330" s="19" t="s">
        <v>156</v>
      </c>
      <c r="AU330" s="19" t="s">
        <v>82</v>
      </c>
      <c r="AY330" s="19" t="s">
        <v>154</v>
      </c>
      <c r="BE330" s="187">
        <f>IF(N330="základní",J330,0)</f>
        <v>0</v>
      </c>
      <c r="BF330" s="187">
        <f>IF(N330="snížená",J330,0)</f>
        <v>0</v>
      </c>
      <c r="BG330" s="187">
        <f>IF(N330="zákl. přenesená",J330,0)</f>
        <v>0</v>
      </c>
      <c r="BH330" s="187">
        <f>IF(N330="sníž. přenesená",J330,0)</f>
        <v>0</v>
      </c>
      <c r="BI330" s="187">
        <f>IF(N330="nulová",J330,0)</f>
        <v>0</v>
      </c>
      <c r="BJ330" s="19" t="s">
        <v>80</v>
      </c>
      <c r="BK330" s="187">
        <f>ROUND(I330*H330,2)</f>
        <v>0</v>
      </c>
      <c r="BL330" s="19" t="s">
        <v>161</v>
      </c>
      <c r="BM330" s="19" t="s">
        <v>848</v>
      </c>
    </row>
    <row r="331" s="1" customFormat="1">
      <c r="B331" s="37"/>
      <c r="D331" s="188" t="s">
        <v>163</v>
      </c>
      <c r="F331" s="189" t="s">
        <v>849</v>
      </c>
      <c r="I331" s="121"/>
      <c r="L331" s="37"/>
      <c r="M331" s="190"/>
      <c r="N331" s="67"/>
      <c r="O331" s="67"/>
      <c r="P331" s="67"/>
      <c r="Q331" s="67"/>
      <c r="R331" s="67"/>
      <c r="S331" s="67"/>
      <c r="T331" s="68"/>
      <c r="AT331" s="19" t="s">
        <v>163</v>
      </c>
      <c r="AU331" s="19" t="s">
        <v>82</v>
      </c>
    </row>
    <row r="332" s="12" customFormat="1">
      <c r="B332" s="191"/>
      <c r="D332" s="188" t="s">
        <v>165</v>
      </c>
      <c r="E332" s="198" t="s">
        <v>3</v>
      </c>
      <c r="F332" s="192" t="s">
        <v>850</v>
      </c>
      <c r="H332" s="193">
        <v>14</v>
      </c>
      <c r="I332" s="194"/>
      <c r="L332" s="191"/>
      <c r="M332" s="195"/>
      <c r="N332" s="196"/>
      <c r="O332" s="196"/>
      <c r="P332" s="196"/>
      <c r="Q332" s="196"/>
      <c r="R332" s="196"/>
      <c r="S332" s="196"/>
      <c r="T332" s="197"/>
      <c r="AT332" s="198" t="s">
        <v>165</v>
      </c>
      <c r="AU332" s="198" t="s">
        <v>82</v>
      </c>
      <c r="AV332" s="12" t="s">
        <v>82</v>
      </c>
      <c r="AW332" s="12" t="s">
        <v>33</v>
      </c>
      <c r="AX332" s="12" t="s">
        <v>72</v>
      </c>
      <c r="AY332" s="198" t="s">
        <v>154</v>
      </c>
    </row>
    <row r="333" s="12" customFormat="1">
      <c r="B333" s="191"/>
      <c r="D333" s="188" t="s">
        <v>165</v>
      </c>
      <c r="E333" s="198" t="s">
        <v>3</v>
      </c>
      <c r="F333" s="192" t="s">
        <v>851</v>
      </c>
      <c r="H333" s="193">
        <v>3</v>
      </c>
      <c r="I333" s="194"/>
      <c r="L333" s="191"/>
      <c r="M333" s="195"/>
      <c r="N333" s="196"/>
      <c r="O333" s="196"/>
      <c r="P333" s="196"/>
      <c r="Q333" s="196"/>
      <c r="R333" s="196"/>
      <c r="S333" s="196"/>
      <c r="T333" s="197"/>
      <c r="AT333" s="198" t="s">
        <v>165</v>
      </c>
      <c r="AU333" s="198" t="s">
        <v>82</v>
      </c>
      <c r="AV333" s="12" t="s">
        <v>82</v>
      </c>
      <c r="AW333" s="12" t="s">
        <v>33</v>
      </c>
      <c r="AX333" s="12" t="s">
        <v>72</v>
      </c>
      <c r="AY333" s="198" t="s">
        <v>154</v>
      </c>
    </row>
    <row r="334" s="13" customFormat="1">
      <c r="B334" s="199"/>
      <c r="D334" s="188" t="s">
        <v>165</v>
      </c>
      <c r="E334" s="200" t="s">
        <v>3</v>
      </c>
      <c r="F334" s="201" t="s">
        <v>179</v>
      </c>
      <c r="H334" s="202">
        <v>17</v>
      </c>
      <c r="I334" s="203"/>
      <c r="L334" s="199"/>
      <c r="M334" s="204"/>
      <c r="N334" s="205"/>
      <c r="O334" s="205"/>
      <c r="P334" s="205"/>
      <c r="Q334" s="205"/>
      <c r="R334" s="205"/>
      <c r="S334" s="205"/>
      <c r="T334" s="206"/>
      <c r="AT334" s="200" t="s">
        <v>165</v>
      </c>
      <c r="AU334" s="200" t="s">
        <v>82</v>
      </c>
      <c r="AV334" s="13" t="s">
        <v>161</v>
      </c>
      <c r="AW334" s="13" t="s">
        <v>33</v>
      </c>
      <c r="AX334" s="13" t="s">
        <v>80</v>
      </c>
      <c r="AY334" s="200" t="s">
        <v>154</v>
      </c>
    </row>
    <row r="335" s="1" customFormat="1" ht="16.5" customHeight="1">
      <c r="B335" s="175"/>
      <c r="C335" s="207" t="s">
        <v>852</v>
      </c>
      <c r="D335" s="207" t="s">
        <v>232</v>
      </c>
      <c r="E335" s="208" t="s">
        <v>853</v>
      </c>
      <c r="F335" s="209" t="s">
        <v>854</v>
      </c>
      <c r="G335" s="210" t="s">
        <v>241</v>
      </c>
      <c r="H335" s="211">
        <v>14</v>
      </c>
      <c r="I335" s="212"/>
      <c r="J335" s="213">
        <f>ROUND(I335*H335,2)</f>
        <v>0</v>
      </c>
      <c r="K335" s="209" t="s">
        <v>3</v>
      </c>
      <c r="L335" s="214"/>
      <c r="M335" s="215" t="s">
        <v>3</v>
      </c>
      <c r="N335" s="216" t="s">
        <v>43</v>
      </c>
      <c r="O335" s="67"/>
      <c r="P335" s="185">
        <f>O335*H335</f>
        <v>0</v>
      </c>
      <c r="Q335" s="185">
        <v>0.079000000000000001</v>
      </c>
      <c r="R335" s="185">
        <f>Q335*H335</f>
        <v>1.1060000000000001</v>
      </c>
      <c r="S335" s="185">
        <v>0</v>
      </c>
      <c r="T335" s="186">
        <f>S335*H335</f>
        <v>0</v>
      </c>
      <c r="AR335" s="19" t="s">
        <v>203</v>
      </c>
      <c r="AT335" s="19" t="s">
        <v>232</v>
      </c>
      <c r="AU335" s="19" t="s">
        <v>82</v>
      </c>
      <c r="AY335" s="19" t="s">
        <v>154</v>
      </c>
      <c r="BE335" s="187">
        <f>IF(N335="základní",J335,0)</f>
        <v>0</v>
      </c>
      <c r="BF335" s="187">
        <f>IF(N335="snížená",J335,0)</f>
        <v>0</v>
      </c>
      <c r="BG335" s="187">
        <f>IF(N335="zákl. přenesená",J335,0)</f>
        <v>0</v>
      </c>
      <c r="BH335" s="187">
        <f>IF(N335="sníž. přenesená",J335,0)</f>
        <v>0</v>
      </c>
      <c r="BI335" s="187">
        <f>IF(N335="nulová",J335,0)</f>
        <v>0</v>
      </c>
      <c r="BJ335" s="19" t="s">
        <v>80</v>
      </c>
      <c r="BK335" s="187">
        <f>ROUND(I335*H335,2)</f>
        <v>0</v>
      </c>
      <c r="BL335" s="19" t="s">
        <v>161</v>
      </c>
      <c r="BM335" s="19" t="s">
        <v>855</v>
      </c>
    </row>
    <row r="336" s="1" customFormat="1" ht="16.5" customHeight="1">
      <c r="B336" s="175"/>
      <c r="C336" s="176" t="s">
        <v>856</v>
      </c>
      <c r="D336" s="176" t="s">
        <v>156</v>
      </c>
      <c r="E336" s="177" t="s">
        <v>857</v>
      </c>
      <c r="F336" s="178" t="s">
        <v>858</v>
      </c>
      <c r="G336" s="179" t="s">
        <v>123</v>
      </c>
      <c r="H336" s="180">
        <v>14.804</v>
      </c>
      <c r="I336" s="181"/>
      <c r="J336" s="182">
        <f>ROUND(I336*H336,2)</f>
        <v>0</v>
      </c>
      <c r="K336" s="178" t="s">
        <v>160</v>
      </c>
      <c r="L336" s="37"/>
      <c r="M336" s="183" t="s">
        <v>3</v>
      </c>
      <c r="N336" s="184" t="s">
        <v>43</v>
      </c>
      <c r="O336" s="67"/>
      <c r="P336" s="185">
        <f>O336*H336</f>
        <v>0</v>
      </c>
      <c r="Q336" s="185">
        <v>0</v>
      </c>
      <c r="R336" s="185">
        <f>Q336*H336</f>
        <v>0</v>
      </c>
      <c r="S336" s="185">
        <v>0</v>
      </c>
      <c r="T336" s="186">
        <f>S336*H336</f>
        <v>0</v>
      </c>
      <c r="AR336" s="19" t="s">
        <v>161</v>
      </c>
      <c r="AT336" s="19" t="s">
        <v>156</v>
      </c>
      <c r="AU336" s="19" t="s">
        <v>82</v>
      </c>
      <c r="AY336" s="19" t="s">
        <v>154</v>
      </c>
      <c r="BE336" s="187">
        <f>IF(N336="základní",J336,0)</f>
        <v>0</v>
      </c>
      <c r="BF336" s="187">
        <f>IF(N336="snížená",J336,0)</f>
        <v>0</v>
      </c>
      <c r="BG336" s="187">
        <f>IF(N336="zákl. přenesená",J336,0)</f>
        <v>0</v>
      </c>
      <c r="BH336" s="187">
        <f>IF(N336="sníž. přenesená",J336,0)</f>
        <v>0</v>
      </c>
      <c r="BI336" s="187">
        <f>IF(N336="nulová",J336,0)</f>
        <v>0</v>
      </c>
      <c r="BJ336" s="19" t="s">
        <v>80</v>
      </c>
      <c r="BK336" s="187">
        <f>ROUND(I336*H336,2)</f>
        <v>0</v>
      </c>
      <c r="BL336" s="19" t="s">
        <v>161</v>
      </c>
      <c r="BM336" s="19" t="s">
        <v>859</v>
      </c>
    </row>
    <row r="337" s="1" customFormat="1">
      <c r="B337" s="37"/>
      <c r="D337" s="188" t="s">
        <v>163</v>
      </c>
      <c r="F337" s="189" t="s">
        <v>860</v>
      </c>
      <c r="I337" s="121"/>
      <c r="L337" s="37"/>
      <c r="M337" s="190"/>
      <c r="N337" s="67"/>
      <c r="O337" s="67"/>
      <c r="P337" s="67"/>
      <c r="Q337" s="67"/>
      <c r="R337" s="67"/>
      <c r="S337" s="67"/>
      <c r="T337" s="68"/>
      <c r="AT337" s="19" t="s">
        <v>163</v>
      </c>
      <c r="AU337" s="19" t="s">
        <v>82</v>
      </c>
    </row>
    <row r="338" s="12" customFormat="1">
      <c r="B338" s="191"/>
      <c r="D338" s="188" t="s">
        <v>165</v>
      </c>
      <c r="E338" s="198" t="s">
        <v>3</v>
      </c>
      <c r="F338" s="192" t="s">
        <v>861</v>
      </c>
      <c r="H338" s="193">
        <v>5.6139999999999999</v>
      </c>
      <c r="I338" s="194"/>
      <c r="L338" s="191"/>
      <c r="M338" s="195"/>
      <c r="N338" s="196"/>
      <c r="O338" s="196"/>
      <c r="P338" s="196"/>
      <c r="Q338" s="196"/>
      <c r="R338" s="196"/>
      <c r="S338" s="196"/>
      <c r="T338" s="197"/>
      <c r="AT338" s="198" t="s">
        <v>165</v>
      </c>
      <c r="AU338" s="198" t="s">
        <v>82</v>
      </c>
      <c r="AV338" s="12" t="s">
        <v>82</v>
      </c>
      <c r="AW338" s="12" t="s">
        <v>33</v>
      </c>
      <c r="AX338" s="12" t="s">
        <v>72</v>
      </c>
      <c r="AY338" s="198" t="s">
        <v>154</v>
      </c>
    </row>
    <row r="339" s="12" customFormat="1">
      <c r="B339" s="191"/>
      <c r="D339" s="188" t="s">
        <v>165</v>
      </c>
      <c r="E339" s="198" t="s">
        <v>3</v>
      </c>
      <c r="F339" s="192" t="s">
        <v>862</v>
      </c>
      <c r="H339" s="193">
        <v>1.9490000000000001</v>
      </c>
      <c r="I339" s="194"/>
      <c r="L339" s="191"/>
      <c r="M339" s="195"/>
      <c r="N339" s="196"/>
      <c r="O339" s="196"/>
      <c r="P339" s="196"/>
      <c r="Q339" s="196"/>
      <c r="R339" s="196"/>
      <c r="S339" s="196"/>
      <c r="T339" s="197"/>
      <c r="AT339" s="198" t="s">
        <v>165</v>
      </c>
      <c r="AU339" s="198" t="s">
        <v>82</v>
      </c>
      <c r="AV339" s="12" t="s">
        <v>82</v>
      </c>
      <c r="AW339" s="12" t="s">
        <v>33</v>
      </c>
      <c r="AX339" s="12" t="s">
        <v>72</v>
      </c>
      <c r="AY339" s="198" t="s">
        <v>154</v>
      </c>
    </row>
    <row r="340" s="12" customFormat="1">
      <c r="B340" s="191"/>
      <c r="D340" s="188" t="s">
        <v>165</v>
      </c>
      <c r="E340" s="198" t="s">
        <v>3</v>
      </c>
      <c r="F340" s="192" t="s">
        <v>863</v>
      </c>
      <c r="H340" s="193">
        <v>5.7930000000000001</v>
      </c>
      <c r="I340" s="194"/>
      <c r="L340" s="191"/>
      <c r="M340" s="195"/>
      <c r="N340" s="196"/>
      <c r="O340" s="196"/>
      <c r="P340" s="196"/>
      <c r="Q340" s="196"/>
      <c r="R340" s="196"/>
      <c r="S340" s="196"/>
      <c r="T340" s="197"/>
      <c r="AT340" s="198" t="s">
        <v>165</v>
      </c>
      <c r="AU340" s="198" t="s">
        <v>82</v>
      </c>
      <c r="AV340" s="12" t="s">
        <v>82</v>
      </c>
      <c r="AW340" s="12" t="s">
        <v>33</v>
      </c>
      <c r="AX340" s="12" t="s">
        <v>72</v>
      </c>
      <c r="AY340" s="198" t="s">
        <v>154</v>
      </c>
    </row>
    <row r="341" s="12" customFormat="1">
      <c r="B341" s="191"/>
      <c r="D341" s="188" t="s">
        <v>165</v>
      </c>
      <c r="E341" s="198" t="s">
        <v>3</v>
      </c>
      <c r="F341" s="192" t="s">
        <v>864</v>
      </c>
      <c r="H341" s="193">
        <v>1.0009999999999999</v>
      </c>
      <c r="I341" s="194"/>
      <c r="L341" s="191"/>
      <c r="M341" s="195"/>
      <c r="N341" s="196"/>
      <c r="O341" s="196"/>
      <c r="P341" s="196"/>
      <c r="Q341" s="196"/>
      <c r="R341" s="196"/>
      <c r="S341" s="196"/>
      <c r="T341" s="197"/>
      <c r="AT341" s="198" t="s">
        <v>165</v>
      </c>
      <c r="AU341" s="198" t="s">
        <v>82</v>
      </c>
      <c r="AV341" s="12" t="s">
        <v>82</v>
      </c>
      <c r="AW341" s="12" t="s">
        <v>33</v>
      </c>
      <c r="AX341" s="12" t="s">
        <v>72</v>
      </c>
      <c r="AY341" s="198" t="s">
        <v>154</v>
      </c>
    </row>
    <row r="342" s="12" customFormat="1">
      <c r="B342" s="191"/>
      <c r="D342" s="188" t="s">
        <v>165</v>
      </c>
      <c r="E342" s="198" t="s">
        <v>3</v>
      </c>
      <c r="F342" s="192" t="s">
        <v>865</v>
      </c>
      <c r="H342" s="193">
        <v>0.44700000000000001</v>
      </c>
      <c r="I342" s="194"/>
      <c r="L342" s="191"/>
      <c r="M342" s="195"/>
      <c r="N342" s="196"/>
      <c r="O342" s="196"/>
      <c r="P342" s="196"/>
      <c r="Q342" s="196"/>
      <c r="R342" s="196"/>
      <c r="S342" s="196"/>
      <c r="T342" s="197"/>
      <c r="AT342" s="198" t="s">
        <v>165</v>
      </c>
      <c r="AU342" s="198" t="s">
        <v>82</v>
      </c>
      <c r="AV342" s="12" t="s">
        <v>82</v>
      </c>
      <c r="AW342" s="12" t="s">
        <v>33</v>
      </c>
      <c r="AX342" s="12" t="s">
        <v>72</v>
      </c>
      <c r="AY342" s="198" t="s">
        <v>154</v>
      </c>
    </row>
    <row r="343" s="13" customFormat="1">
      <c r="B343" s="199"/>
      <c r="D343" s="188" t="s">
        <v>165</v>
      </c>
      <c r="E343" s="200" t="s">
        <v>369</v>
      </c>
      <c r="F343" s="201" t="s">
        <v>179</v>
      </c>
      <c r="H343" s="202">
        <v>14.804</v>
      </c>
      <c r="I343" s="203"/>
      <c r="L343" s="199"/>
      <c r="M343" s="204"/>
      <c r="N343" s="205"/>
      <c r="O343" s="205"/>
      <c r="P343" s="205"/>
      <c r="Q343" s="205"/>
      <c r="R343" s="205"/>
      <c r="S343" s="205"/>
      <c r="T343" s="206"/>
      <c r="AT343" s="200" t="s">
        <v>165</v>
      </c>
      <c r="AU343" s="200" t="s">
        <v>82</v>
      </c>
      <c r="AV343" s="13" t="s">
        <v>161</v>
      </c>
      <c r="AW343" s="13" t="s">
        <v>33</v>
      </c>
      <c r="AX343" s="13" t="s">
        <v>80</v>
      </c>
      <c r="AY343" s="200" t="s">
        <v>154</v>
      </c>
    </row>
    <row r="344" s="1" customFormat="1" ht="16.5" customHeight="1">
      <c r="B344" s="175"/>
      <c r="C344" s="176" t="s">
        <v>866</v>
      </c>
      <c r="D344" s="176" t="s">
        <v>156</v>
      </c>
      <c r="E344" s="177" t="s">
        <v>867</v>
      </c>
      <c r="F344" s="178" t="s">
        <v>868</v>
      </c>
      <c r="G344" s="179" t="s">
        <v>253</v>
      </c>
      <c r="H344" s="180">
        <v>76.299999999999997</v>
      </c>
      <c r="I344" s="181"/>
      <c r="J344" s="182">
        <f>ROUND(I344*H344,2)</f>
        <v>0</v>
      </c>
      <c r="K344" s="178" t="s">
        <v>160</v>
      </c>
      <c r="L344" s="37"/>
      <c r="M344" s="183" t="s">
        <v>3</v>
      </c>
      <c r="N344" s="184" t="s">
        <v>43</v>
      </c>
      <c r="O344" s="67"/>
      <c r="P344" s="185">
        <f>O344*H344</f>
        <v>0</v>
      </c>
      <c r="Q344" s="185">
        <v>0.00019000000000000001</v>
      </c>
      <c r="R344" s="185">
        <f>Q344*H344</f>
        <v>0.014497</v>
      </c>
      <c r="S344" s="185">
        <v>0</v>
      </c>
      <c r="T344" s="186">
        <f>S344*H344</f>
        <v>0</v>
      </c>
      <c r="AR344" s="19" t="s">
        <v>161</v>
      </c>
      <c r="AT344" s="19" t="s">
        <v>156</v>
      </c>
      <c r="AU344" s="19" t="s">
        <v>82</v>
      </c>
      <c r="AY344" s="19" t="s">
        <v>154</v>
      </c>
      <c r="BE344" s="187">
        <f>IF(N344="základní",J344,0)</f>
        <v>0</v>
      </c>
      <c r="BF344" s="187">
        <f>IF(N344="snížená",J344,0)</f>
        <v>0</v>
      </c>
      <c r="BG344" s="187">
        <f>IF(N344="zákl. přenesená",J344,0)</f>
        <v>0</v>
      </c>
      <c r="BH344" s="187">
        <f>IF(N344="sníž. přenesená",J344,0)</f>
        <v>0</v>
      </c>
      <c r="BI344" s="187">
        <f>IF(N344="nulová",J344,0)</f>
        <v>0</v>
      </c>
      <c r="BJ344" s="19" t="s">
        <v>80</v>
      </c>
      <c r="BK344" s="187">
        <f>ROUND(I344*H344,2)</f>
        <v>0</v>
      </c>
      <c r="BL344" s="19" t="s">
        <v>161</v>
      </c>
      <c r="BM344" s="19" t="s">
        <v>869</v>
      </c>
    </row>
    <row r="345" s="14" customFormat="1">
      <c r="B345" s="217"/>
      <c r="D345" s="188" t="s">
        <v>165</v>
      </c>
      <c r="E345" s="218" t="s">
        <v>3</v>
      </c>
      <c r="F345" s="219" t="s">
        <v>870</v>
      </c>
      <c r="H345" s="218" t="s">
        <v>3</v>
      </c>
      <c r="I345" s="220"/>
      <c r="L345" s="217"/>
      <c r="M345" s="221"/>
      <c r="N345" s="222"/>
      <c r="O345" s="222"/>
      <c r="P345" s="222"/>
      <c r="Q345" s="222"/>
      <c r="R345" s="222"/>
      <c r="S345" s="222"/>
      <c r="T345" s="223"/>
      <c r="AT345" s="218" t="s">
        <v>165</v>
      </c>
      <c r="AU345" s="218" t="s">
        <v>82</v>
      </c>
      <c r="AV345" s="14" t="s">
        <v>80</v>
      </c>
      <c r="AW345" s="14" t="s">
        <v>33</v>
      </c>
      <c r="AX345" s="14" t="s">
        <v>72</v>
      </c>
      <c r="AY345" s="218" t="s">
        <v>154</v>
      </c>
    </row>
    <row r="346" s="12" customFormat="1">
      <c r="B346" s="191"/>
      <c r="D346" s="188" t="s">
        <v>165</v>
      </c>
      <c r="E346" s="198" t="s">
        <v>3</v>
      </c>
      <c r="F346" s="192" t="s">
        <v>871</v>
      </c>
      <c r="H346" s="193">
        <v>76.299999999999997</v>
      </c>
      <c r="I346" s="194"/>
      <c r="L346" s="191"/>
      <c r="M346" s="195"/>
      <c r="N346" s="196"/>
      <c r="O346" s="196"/>
      <c r="P346" s="196"/>
      <c r="Q346" s="196"/>
      <c r="R346" s="196"/>
      <c r="S346" s="196"/>
      <c r="T346" s="197"/>
      <c r="AT346" s="198" t="s">
        <v>165</v>
      </c>
      <c r="AU346" s="198" t="s">
        <v>82</v>
      </c>
      <c r="AV346" s="12" t="s">
        <v>82</v>
      </c>
      <c r="AW346" s="12" t="s">
        <v>33</v>
      </c>
      <c r="AX346" s="12" t="s">
        <v>72</v>
      </c>
      <c r="AY346" s="198" t="s">
        <v>154</v>
      </c>
    </row>
    <row r="347" s="13" customFormat="1">
      <c r="B347" s="199"/>
      <c r="D347" s="188" t="s">
        <v>165</v>
      </c>
      <c r="E347" s="200" t="s">
        <v>3</v>
      </c>
      <c r="F347" s="201" t="s">
        <v>179</v>
      </c>
      <c r="H347" s="202">
        <v>76.299999999999997</v>
      </c>
      <c r="I347" s="203"/>
      <c r="L347" s="199"/>
      <c r="M347" s="204"/>
      <c r="N347" s="205"/>
      <c r="O347" s="205"/>
      <c r="P347" s="205"/>
      <c r="Q347" s="205"/>
      <c r="R347" s="205"/>
      <c r="S347" s="205"/>
      <c r="T347" s="206"/>
      <c r="AT347" s="200" t="s">
        <v>165</v>
      </c>
      <c r="AU347" s="200" t="s">
        <v>82</v>
      </c>
      <c r="AV347" s="13" t="s">
        <v>161</v>
      </c>
      <c r="AW347" s="13" t="s">
        <v>33</v>
      </c>
      <c r="AX347" s="13" t="s">
        <v>80</v>
      </c>
      <c r="AY347" s="200" t="s">
        <v>154</v>
      </c>
    </row>
    <row r="348" s="1" customFormat="1" ht="16.5" customHeight="1">
      <c r="B348" s="175"/>
      <c r="C348" s="176" t="s">
        <v>872</v>
      </c>
      <c r="D348" s="176" t="s">
        <v>156</v>
      </c>
      <c r="E348" s="177" t="s">
        <v>873</v>
      </c>
      <c r="F348" s="178" t="s">
        <v>874</v>
      </c>
      <c r="G348" s="179" t="s">
        <v>253</v>
      </c>
      <c r="H348" s="180">
        <v>82.879999999999995</v>
      </c>
      <c r="I348" s="181"/>
      <c r="J348" s="182">
        <f>ROUND(I348*H348,2)</f>
        <v>0</v>
      </c>
      <c r="K348" s="178" t="s">
        <v>160</v>
      </c>
      <c r="L348" s="37"/>
      <c r="M348" s="183" t="s">
        <v>3</v>
      </c>
      <c r="N348" s="184" t="s">
        <v>43</v>
      </c>
      <c r="O348" s="67"/>
      <c r="P348" s="185">
        <f>O348*H348</f>
        <v>0</v>
      </c>
      <c r="Q348" s="185">
        <v>6.9999999999999994E-05</v>
      </c>
      <c r="R348" s="185">
        <f>Q348*H348</f>
        <v>0.0058015999999999988</v>
      </c>
      <c r="S348" s="185">
        <v>0</v>
      </c>
      <c r="T348" s="186">
        <f>S348*H348</f>
        <v>0</v>
      </c>
      <c r="AR348" s="19" t="s">
        <v>161</v>
      </c>
      <c r="AT348" s="19" t="s">
        <v>156</v>
      </c>
      <c r="AU348" s="19" t="s">
        <v>82</v>
      </c>
      <c r="AY348" s="19" t="s">
        <v>154</v>
      </c>
      <c r="BE348" s="187">
        <f>IF(N348="základní",J348,0)</f>
        <v>0</v>
      </c>
      <c r="BF348" s="187">
        <f>IF(N348="snížená",J348,0)</f>
        <v>0</v>
      </c>
      <c r="BG348" s="187">
        <f>IF(N348="zákl. přenesená",J348,0)</f>
        <v>0</v>
      </c>
      <c r="BH348" s="187">
        <f>IF(N348="sníž. přenesená",J348,0)</f>
        <v>0</v>
      </c>
      <c r="BI348" s="187">
        <f>IF(N348="nulová",J348,0)</f>
        <v>0</v>
      </c>
      <c r="BJ348" s="19" t="s">
        <v>80</v>
      </c>
      <c r="BK348" s="187">
        <f>ROUND(I348*H348,2)</f>
        <v>0</v>
      </c>
      <c r="BL348" s="19" t="s">
        <v>161</v>
      </c>
      <c r="BM348" s="19" t="s">
        <v>875</v>
      </c>
    </row>
    <row r="349" s="14" customFormat="1">
      <c r="B349" s="217"/>
      <c r="D349" s="188" t="s">
        <v>165</v>
      </c>
      <c r="E349" s="218" t="s">
        <v>3</v>
      </c>
      <c r="F349" s="219" t="s">
        <v>876</v>
      </c>
      <c r="H349" s="218" t="s">
        <v>3</v>
      </c>
      <c r="I349" s="220"/>
      <c r="L349" s="217"/>
      <c r="M349" s="221"/>
      <c r="N349" s="222"/>
      <c r="O349" s="222"/>
      <c r="P349" s="222"/>
      <c r="Q349" s="222"/>
      <c r="R349" s="222"/>
      <c r="S349" s="222"/>
      <c r="T349" s="223"/>
      <c r="AT349" s="218" t="s">
        <v>165</v>
      </c>
      <c r="AU349" s="218" t="s">
        <v>82</v>
      </c>
      <c r="AV349" s="14" t="s">
        <v>80</v>
      </c>
      <c r="AW349" s="14" t="s">
        <v>33</v>
      </c>
      <c r="AX349" s="14" t="s">
        <v>72</v>
      </c>
      <c r="AY349" s="218" t="s">
        <v>154</v>
      </c>
    </row>
    <row r="350" s="12" customFormat="1">
      <c r="B350" s="191"/>
      <c r="D350" s="188" t="s">
        <v>165</v>
      </c>
      <c r="E350" s="198" t="s">
        <v>3</v>
      </c>
      <c r="F350" s="192" t="s">
        <v>877</v>
      </c>
      <c r="H350" s="193">
        <v>82.879999999999995</v>
      </c>
      <c r="I350" s="194"/>
      <c r="L350" s="191"/>
      <c r="M350" s="195"/>
      <c r="N350" s="196"/>
      <c r="O350" s="196"/>
      <c r="P350" s="196"/>
      <c r="Q350" s="196"/>
      <c r="R350" s="196"/>
      <c r="S350" s="196"/>
      <c r="T350" s="197"/>
      <c r="AT350" s="198" t="s">
        <v>165</v>
      </c>
      <c r="AU350" s="198" t="s">
        <v>82</v>
      </c>
      <c r="AV350" s="12" t="s">
        <v>82</v>
      </c>
      <c r="AW350" s="12" t="s">
        <v>33</v>
      </c>
      <c r="AX350" s="12" t="s">
        <v>72</v>
      </c>
      <c r="AY350" s="198" t="s">
        <v>154</v>
      </c>
    </row>
    <row r="351" s="13" customFormat="1">
      <c r="B351" s="199"/>
      <c r="D351" s="188" t="s">
        <v>165</v>
      </c>
      <c r="E351" s="200" t="s">
        <v>3</v>
      </c>
      <c r="F351" s="201" t="s">
        <v>179</v>
      </c>
      <c r="H351" s="202">
        <v>82.879999999999995</v>
      </c>
      <c r="I351" s="203"/>
      <c r="L351" s="199"/>
      <c r="M351" s="204"/>
      <c r="N351" s="205"/>
      <c r="O351" s="205"/>
      <c r="P351" s="205"/>
      <c r="Q351" s="205"/>
      <c r="R351" s="205"/>
      <c r="S351" s="205"/>
      <c r="T351" s="206"/>
      <c r="AT351" s="200" t="s">
        <v>165</v>
      </c>
      <c r="AU351" s="200" t="s">
        <v>82</v>
      </c>
      <c r="AV351" s="13" t="s">
        <v>161</v>
      </c>
      <c r="AW351" s="13" t="s">
        <v>33</v>
      </c>
      <c r="AX351" s="13" t="s">
        <v>80</v>
      </c>
      <c r="AY351" s="200" t="s">
        <v>154</v>
      </c>
    </row>
    <row r="352" s="11" customFormat="1" ht="22.8" customHeight="1">
      <c r="B352" s="162"/>
      <c r="D352" s="163" t="s">
        <v>71</v>
      </c>
      <c r="E352" s="173" t="s">
        <v>350</v>
      </c>
      <c r="F352" s="173" t="s">
        <v>351</v>
      </c>
      <c r="I352" s="165"/>
      <c r="J352" s="174">
        <f>BK352</f>
        <v>0</v>
      </c>
      <c r="L352" s="162"/>
      <c r="M352" s="167"/>
      <c r="N352" s="168"/>
      <c r="O352" s="168"/>
      <c r="P352" s="169">
        <f>SUM(P353:P354)</f>
        <v>0</v>
      </c>
      <c r="Q352" s="168"/>
      <c r="R352" s="169">
        <f>SUM(R353:R354)</f>
        <v>0</v>
      </c>
      <c r="S352" s="168"/>
      <c r="T352" s="170">
        <f>SUM(T353:T354)</f>
        <v>0</v>
      </c>
      <c r="AR352" s="163" t="s">
        <v>80</v>
      </c>
      <c r="AT352" s="171" t="s">
        <v>71</v>
      </c>
      <c r="AU352" s="171" t="s">
        <v>80</v>
      </c>
      <c r="AY352" s="163" t="s">
        <v>154</v>
      </c>
      <c r="BK352" s="172">
        <f>SUM(BK353:BK354)</f>
        <v>0</v>
      </c>
    </row>
    <row r="353" s="1" customFormat="1" ht="22.5" customHeight="1">
      <c r="B353" s="175"/>
      <c r="C353" s="176" t="s">
        <v>878</v>
      </c>
      <c r="D353" s="176" t="s">
        <v>156</v>
      </c>
      <c r="E353" s="177" t="s">
        <v>879</v>
      </c>
      <c r="F353" s="178" t="s">
        <v>880</v>
      </c>
      <c r="G353" s="179" t="s">
        <v>235</v>
      </c>
      <c r="H353" s="180">
        <v>122.62600000000001</v>
      </c>
      <c r="I353" s="181"/>
      <c r="J353" s="182">
        <f>ROUND(I353*H353,2)</f>
        <v>0</v>
      </c>
      <c r="K353" s="178" t="s">
        <v>160</v>
      </c>
      <c r="L353" s="37"/>
      <c r="M353" s="183" t="s">
        <v>3</v>
      </c>
      <c r="N353" s="184" t="s">
        <v>43</v>
      </c>
      <c r="O353" s="67"/>
      <c r="P353" s="185">
        <f>O353*H353</f>
        <v>0</v>
      </c>
      <c r="Q353" s="185">
        <v>0</v>
      </c>
      <c r="R353" s="185">
        <f>Q353*H353</f>
        <v>0</v>
      </c>
      <c r="S353" s="185">
        <v>0</v>
      </c>
      <c r="T353" s="186">
        <f>S353*H353</f>
        <v>0</v>
      </c>
      <c r="AR353" s="19" t="s">
        <v>161</v>
      </c>
      <c r="AT353" s="19" t="s">
        <v>156</v>
      </c>
      <c r="AU353" s="19" t="s">
        <v>82</v>
      </c>
      <c r="AY353" s="19" t="s">
        <v>154</v>
      </c>
      <c r="BE353" s="187">
        <f>IF(N353="základní",J353,0)</f>
        <v>0</v>
      </c>
      <c r="BF353" s="187">
        <f>IF(N353="snížená",J353,0)</f>
        <v>0</v>
      </c>
      <c r="BG353" s="187">
        <f>IF(N353="zákl. přenesená",J353,0)</f>
        <v>0</v>
      </c>
      <c r="BH353" s="187">
        <f>IF(N353="sníž. přenesená",J353,0)</f>
        <v>0</v>
      </c>
      <c r="BI353" s="187">
        <f>IF(N353="nulová",J353,0)</f>
        <v>0</v>
      </c>
      <c r="BJ353" s="19" t="s">
        <v>80</v>
      </c>
      <c r="BK353" s="187">
        <f>ROUND(I353*H353,2)</f>
        <v>0</v>
      </c>
      <c r="BL353" s="19" t="s">
        <v>161</v>
      </c>
      <c r="BM353" s="19" t="s">
        <v>881</v>
      </c>
    </row>
    <row r="354" s="1" customFormat="1">
      <c r="B354" s="37"/>
      <c r="D354" s="188" t="s">
        <v>163</v>
      </c>
      <c r="F354" s="189" t="s">
        <v>882</v>
      </c>
      <c r="I354" s="121"/>
      <c r="L354" s="37"/>
      <c r="M354" s="224"/>
      <c r="N354" s="225"/>
      <c r="O354" s="225"/>
      <c r="P354" s="225"/>
      <c r="Q354" s="225"/>
      <c r="R354" s="225"/>
      <c r="S354" s="225"/>
      <c r="T354" s="226"/>
      <c r="AT354" s="19" t="s">
        <v>163</v>
      </c>
      <c r="AU354" s="19" t="s">
        <v>82</v>
      </c>
    </row>
    <row r="355" s="1" customFormat="1" ht="6.96" customHeight="1">
      <c r="B355" s="52"/>
      <c r="C355" s="53"/>
      <c r="D355" s="53"/>
      <c r="E355" s="53"/>
      <c r="F355" s="53"/>
      <c r="G355" s="53"/>
      <c r="H355" s="53"/>
      <c r="I355" s="137"/>
      <c r="J355" s="53"/>
      <c r="K355" s="53"/>
      <c r="L355" s="37"/>
    </row>
  </sheetData>
  <autoFilter ref="C90:K354"/>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90</v>
      </c>
      <c r="AZ2" s="118" t="s">
        <v>121</v>
      </c>
      <c r="BA2" s="118" t="s">
        <v>883</v>
      </c>
      <c r="BB2" s="118" t="s">
        <v>123</v>
      </c>
      <c r="BC2" s="118" t="s">
        <v>884</v>
      </c>
      <c r="BD2" s="118" t="s">
        <v>82</v>
      </c>
    </row>
    <row r="3" ht="6.96" customHeight="1">
      <c r="B3" s="20"/>
      <c r="C3" s="21"/>
      <c r="D3" s="21"/>
      <c r="E3" s="21"/>
      <c r="F3" s="21"/>
      <c r="G3" s="21"/>
      <c r="H3" s="21"/>
      <c r="I3" s="119"/>
      <c r="J3" s="21"/>
      <c r="K3" s="21"/>
      <c r="L3" s="22"/>
      <c r="AT3" s="19"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885</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ROUND(J95,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ROUND((SUM(BE95:BE253)),  2)</f>
        <v>0</v>
      </c>
      <c r="I35" s="129">
        <v>0.20999999999999999</v>
      </c>
      <c r="J35" s="128">
        <f>ROUND(((SUM(BE95:BE253))*I35),  2)</f>
        <v>0</v>
      </c>
      <c r="L35" s="37"/>
    </row>
    <row r="36" s="1" customFormat="1" ht="14.4" customHeight="1">
      <c r="B36" s="37"/>
      <c r="E36" s="31" t="s">
        <v>44</v>
      </c>
      <c r="F36" s="128">
        <f>ROUND((SUM(BF95:BF253)),  2)</f>
        <v>0</v>
      </c>
      <c r="I36" s="129">
        <v>0.14999999999999999</v>
      </c>
      <c r="J36" s="128">
        <f>ROUND(((SUM(BF95:BF253))*I36),  2)</f>
        <v>0</v>
      </c>
      <c r="L36" s="37"/>
    </row>
    <row r="37" hidden="1" s="1" customFormat="1" ht="14.4" customHeight="1">
      <c r="B37" s="37"/>
      <c r="E37" s="31" t="s">
        <v>45</v>
      </c>
      <c r="F37" s="128">
        <f>ROUND((SUM(BG95:BG253)),  2)</f>
        <v>0</v>
      </c>
      <c r="I37" s="129">
        <v>0.20999999999999999</v>
      </c>
      <c r="J37" s="128">
        <f>0</f>
        <v>0</v>
      </c>
      <c r="L37" s="37"/>
    </row>
    <row r="38" hidden="1" s="1" customFormat="1" ht="14.4" customHeight="1">
      <c r="B38" s="37"/>
      <c r="E38" s="31" t="s">
        <v>46</v>
      </c>
      <c r="F38" s="128">
        <f>ROUND((SUM(BH95:BH253)),  2)</f>
        <v>0</v>
      </c>
      <c r="I38" s="129">
        <v>0.14999999999999999</v>
      </c>
      <c r="J38" s="128">
        <f>0</f>
        <v>0</v>
      </c>
      <c r="L38" s="37"/>
    </row>
    <row r="39" hidden="1" s="1" customFormat="1" ht="14.4" customHeight="1">
      <c r="B39" s="37"/>
      <c r="E39" s="31" t="s">
        <v>47</v>
      </c>
      <c r="F39" s="128">
        <f>ROUND((SUM(BI95:BI253)),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02 - SO 02.2 - Objekty hrubého předčištění</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J95</f>
        <v>0</v>
      </c>
      <c r="L63" s="37"/>
      <c r="AU63" s="19" t="s">
        <v>133</v>
      </c>
    </row>
    <row r="64" s="8" customFormat="1" ht="24.96" customHeight="1">
      <c r="B64" s="143"/>
      <c r="D64" s="144" t="s">
        <v>886</v>
      </c>
      <c r="E64" s="145"/>
      <c r="F64" s="145"/>
      <c r="G64" s="145"/>
      <c r="H64" s="145"/>
      <c r="I64" s="146"/>
      <c r="J64" s="147">
        <f>J96</f>
        <v>0</v>
      </c>
      <c r="L64" s="143"/>
    </row>
    <row r="65" s="9" customFormat="1" ht="19.92" customHeight="1">
      <c r="B65" s="148"/>
      <c r="D65" s="149" t="s">
        <v>135</v>
      </c>
      <c r="E65" s="150"/>
      <c r="F65" s="150"/>
      <c r="G65" s="150"/>
      <c r="H65" s="150"/>
      <c r="I65" s="151"/>
      <c r="J65" s="152">
        <f>J97</f>
        <v>0</v>
      </c>
      <c r="L65" s="148"/>
    </row>
    <row r="66" s="9" customFormat="1" ht="19.92" customHeight="1">
      <c r="B66" s="148"/>
      <c r="D66" s="149" t="s">
        <v>136</v>
      </c>
      <c r="E66" s="150"/>
      <c r="F66" s="150"/>
      <c r="G66" s="150"/>
      <c r="H66" s="150"/>
      <c r="I66" s="151"/>
      <c r="J66" s="152">
        <f>J120</f>
        <v>0</v>
      </c>
      <c r="L66" s="148"/>
    </row>
    <row r="67" s="9" customFormat="1" ht="19.92" customHeight="1">
      <c r="B67" s="148"/>
      <c r="D67" s="149" t="s">
        <v>396</v>
      </c>
      <c r="E67" s="150"/>
      <c r="F67" s="150"/>
      <c r="G67" s="150"/>
      <c r="H67" s="150"/>
      <c r="I67" s="151"/>
      <c r="J67" s="152">
        <f>J132</f>
        <v>0</v>
      </c>
      <c r="L67" s="148"/>
    </row>
    <row r="68" s="9" customFormat="1" ht="19.92" customHeight="1">
      <c r="B68" s="148"/>
      <c r="D68" s="149" t="s">
        <v>887</v>
      </c>
      <c r="E68" s="150"/>
      <c r="F68" s="150"/>
      <c r="G68" s="150"/>
      <c r="H68" s="150"/>
      <c r="I68" s="151"/>
      <c r="J68" s="152">
        <f>J168</f>
        <v>0</v>
      </c>
      <c r="L68" s="148"/>
    </row>
    <row r="69" s="9" customFormat="1" ht="19.92" customHeight="1">
      <c r="B69" s="148"/>
      <c r="D69" s="149" t="s">
        <v>888</v>
      </c>
      <c r="E69" s="150"/>
      <c r="F69" s="150"/>
      <c r="G69" s="150"/>
      <c r="H69" s="150"/>
      <c r="I69" s="151"/>
      <c r="J69" s="152">
        <f>J174</f>
        <v>0</v>
      </c>
      <c r="L69" s="148"/>
    </row>
    <row r="70" s="9" customFormat="1" ht="19.92" customHeight="1">
      <c r="B70" s="148"/>
      <c r="D70" s="149" t="s">
        <v>138</v>
      </c>
      <c r="E70" s="150"/>
      <c r="F70" s="150"/>
      <c r="G70" s="150"/>
      <c r="H70" s="150"/>
      <c r="I70" s="151"/>
      <c r="J70" s="152">
        <f>J204</f>
        <v>0</v>
      </c>
      <c r="L70" s="148"/>
    </row>
    <row r="71" s="8" customFormat="1" ht="24.96" customHeight="1">
      <c r="B71" s="143"/>
      <c r="D71" s="144" t="s">
        <v>889</v>
      </c>
      <c r="E71" s="145"/>
      <c r="F71" s="145"/>
      <c r="G71" s="145"/>
      <c r="H71" s="145"/>
      <c r="I71" s="146"/>
      <c r="J71" s="147">
        <f>J207</f>
        <v>0</v>
      </c>
      <c r="L71" s="143"/>
    </row>
    <row r="72" s="9" customFormat="1" ht="19.92" customHeight="1">
      <c r="B72" s="148"/>
      <c r="D72" s="149" t="s">
        <v>890</v>
      </c>
      <c r="E72" s="150"/>
      <c r="F72" s="150"/>
      <c r="G72" s="150"/>
      <c r="H72" s="150"/>
      <c r="I72" s="151"/>
      <c r="J72" s="152">
        <f>J208</f>
        <v>0</v>
      </c>
      <c r="L72" s="148"/>
    </row>
    <row r="73" s="9" customFormat="1" ht="19.92" customHeight="1">
      <c r="B73" s="148"/>
      <c r="D73" s="149" t="s">
        <v>891</v>
      </c>
      <c r="E73" s="150"/>
      <c r="F73" s="150"/>
      <c r="G73" s="150"/>
      <c r="H73" s="150"/>
      <c r="I73" s="151"/>
      <c r="J73" s="152">
        <f>J244</f>
        <v>0</v>
      </c>
      <c r="L73" s="148"/>
    </row>
    <row r="74" s="1" customFormat="1" ht="21.84" customHeight="1">
      <c r="B74" s="37"/>
      <c r="I74" s="121"/>
      <c r="L74" s="37"/>
    </row>
    <row r="75" s="1" customFormat="1" ht="6.96" customHeight="1">
      <c r="B75" s="52"/>
      <c r="C75" s="53"/>
      <c r="D75" s="53"/>
      <c r="E75" s="53"/>
      <c r="F75" s="53"/>
      <c r="G75" s="53"/>
      <c r="H75" s="53"/>
      <c r="I75" s="137"/>
      <c r="J75" s="53"/>
      <c r="K75" s="53"/>
      <c r="L75" s="37"/>
    </row>
    <row r="79" s="1" customFormat="1" ht="6.96" customHeight="1">
      <c r="B79" s="54"/>
      <c r="C79" s="55"/>
      <c r="D79" s="55"/>
      <c r="E79" s="55"/>
      <c r="F79" s="55"/>
      <c r="G79" s="55"/>
      <c r="H79" s="55"/>
      <c r="I79" s="138"/>
      <c r="J79" s="55"/>
      <c r="K79" s="55"/>
      <c r="L79" s="37"/>
    </row>
    <row r="80" s="1" customFormat="1" ht="24.96" customHeight="1">
      <c r="B80" s="37"/>
      <c r="C80" s="23" t="s">
        <v>139</v>
      </c>
      <c r="I80" s="121"/>
      <c r="L80" s="37"/>
    </row>
    <row r="81" s="1" customFormat="1" ht="6.96" customHeight="1">
      <c r="B81" s="37"/>
      <c r="I81" s="121"/>
      <c r="L81" s="37"/>
    </row>
    <row r="82" s="1" customFormat="1" ht="12" customHeight="1">
      <c r="B82" s="37"/>
      <c r="C82" s="31" t="s">
        <v>17</v>
      </c>
      <c r="I82" s="121"/>
      <c r="L82" s="37"/>
    </row>
    <row r="83" s="1" customFormat="1" ht="16.5" customHeight="1">
      <c r="B83" s="37"/>
      <c r="E83" s="120" t="str">
        <f>E7</f>
        <v>Semčice, dostavba kanalizace 2.etapa a intenzifikace ČOV</v>
      </c>
      <c r="F83" s="31"/>
      <c r="G83" s="31"/>
      <c r="H83" s="31"/>
      <c r="I83" s="121"/>
      <c r="L83" s="37"/>
    </row>
    <row r="84" ht="12" customHeight="1">
      <c r="B84" s="22"/>
      <c r="C84" s="31" t="s">
        <v>128</v>
      </c>
      <c r="L84" s="22"/>
    </row>
    <row r="85" s="1" customFormat="1" ht="16.5" customHeight="1">
      <c r="B85" s="37"/>
      <c r="E85" s="120" t="s">
        <v>378</v>
      </c>
      <c r="F85" s="1"/>
      <c r="G85" s="1"/>
      <c r="H85" s="1"/>
      <c r="I85" s="121"/>
      <c r="L85" s="37"/>
    </row>
    <row r="86" s="1" customFormat="1" ht="12" customHeight="1">
      <c r="B86" s="37"/>
      <c r="C86" s="31" t="s">
        <v>382</v>
      </c>
      <c r="I86" s="121"/>
      <c r="L86" s="37"/>
    </row>
    <row r="87" s="1" customFormat="1" ht="16.5" customHeight="1">
      <c r="B87" s="37"/>
      <c r="E87" s="58" t="str">
        <f>E11</f>
        <v>02 - SO 02.2 - Objekty hrubého předčištění</v>
      </c>
      <c r="F87" s="1"/>
      <c r="G87" s="1"/>
      <c r="H87" s="1"/>
      <c r="I87" s="121"/>
      <c r="L87" s="37"/>
    </row>
    <row r="88" s="1" customFormat="1" ht="6.96" customHeight="1">
      <c r="B88" s="37"/>
      <c r="I88" s="121"/>
      <c r="L88" s="37"/>
    </row>
    <row r="89" s="1" customFormat="1" ht="12" customHeight="1">
      <c r="B89" s="37"/>
      <c r="C89" s="31" t="s">
        <v>21</v>
      </c>
      <c r="F89" s="19" t="str">
        <f>F14</f>
        <v>Obec Semčice</v>
      </c>
      <c r="I89" s="122" t="s">
        <v>23</v>
      </c>
      <c r="J89" s="60" t="str">
        <f>IF(J14="","",J14)</f>
        <v>1.2.2019</v>
      </c>
      <c r="L89" s="37"/>
    </row>
    <row r="90" s="1" customFormat="1" ht="6.96" customHeight="1">
      <c r="B90" s="37"/>
      <c r="I90" s="121"/>
      <c r="L90" s="37"/>
    </row>
    <row r="91" s="1" customFormat="1" ht="24.9" customHeight="1">
      <c r="B91" s="37"/>
      <c r="C91" s="31" t="s">
        <v>25</v>
      </c>
      <c r="F91" s="19" t="str">
        <f>E17</f>
        <v>VaK Mladá Boleslav, a.s.</v>
      </c>
      <c r="I91" s="122" t="s">
        <v>31</v>
      </c>
      <c r="J91" s="35" t="str">
        <f>E23</f>
        <v>Vodohospodářské inženýrské služby, a.s.</v>
      </c>
      <c r="L91" s="37"/>
    </row>
    <row r="92" s="1" customFormat="1" ht="13.65" customHeight="1">
      <c r="B92" s="37"/>
      <c r="C92" s="31" t="s">
        <v>29</v>
      </c>
      <c r="F92" s="19" t="str">
        <f>IF(E20="","",E20)</f>
        <v>Vyplň údaj</v>
      </c>
      <c r="I92" s="122" t="s">
        <v>34</v>
      </c>
      <c r="J92" s="35" t="str">
        <f>E26</f>
        <v>Ing.Josef Němeček</v>
      </c>
      <c r="L92" s="37"/>
    </row>
    <row r="93" s="1" customFormat="1" ht="10.32" customHeight="1">
      <c r="B93" s="37"/>
      <c r="I93" s="121"/>
      <c r="L93" s="37"/>
    </row>
    <row r="94" s="10" customFormat="1" ht="29.28" customHeight="1">
      <c r="B94" s="153"/>
      <c r="C94" s="154" t="s">
        <v>140</v>
      </c>
      <c r="D94" s="155" t="s">
        <v>57</v>
      </c>
      <c r="E94" s="155" t="s">
        <v>53</v>
      </c>
      <c r="F94" s="155" t="s">
        <v>54</v>
      </c>
      <c r="G94" s="155" t="s">
        <v>141</v>
      </c>
      <c r="H94" s="155" t="s">
        <v>142</v>
      </c>
      <c r="I94" s="156" t="s">
        <v>143</v>
      </c>
      <c r="J94" s="155" t="s">
        <v>132</v>
      </c>
      <c r="K94" s="157" t="s">
        <v>144</v>
      </c>
      <c r="L94" s="153"/>
      <c r="M94" s="75" t="s">
        <v>3</v>
      </c>
      <c r="N94" s="76" t="s">
        <v>42</v>
      </c>
      <c r="O94" s="76" t="s">
        <v>145</v>
      </c>
      <c r="P94" s="76" t="s">
        <v>146</v>
      </c>
      <c r="Q94" s="76" t="s">
        <v>147</v>
      </c>
      <c r="R94" s="76" t="s">
        <v>148</v>
      </c>
      <c r="S94" s="76" t="s">
        <v>149</v>
      </c>
      <c r="T94" s="77" t="s">
        <v>150</v>
      </c>
    </row>
    <row r="95" s="1" customFormat="1" ht="22.8" customHeight="1">
      <c r="B95" s="37"/>
      <c r="C95" s="80" t="s">
        <v>151</v>
      </c>
      <c r="I95" s="121"/>
      <c r="J95" s="158">
        <f>BK95</f>
        <v>0</v>
      </c>
      <c r="L95" s="37"/>
      <c r="M95" s="78"/>
      <c r="N95" s="63"/>
      <c r="O95" s="63"/>
      <c r="P95" s="159">
        <f>P96+P207</f>
        <v>0</v>
      </c>
      <c r="Q95" s="63"/>
      <c r="R95" s="159">
        <f>R96+R207</f>
        <v>208.05822255000001</v>
      </c>
      <c r="S95" s="63"/>
      <c r="T95" s="160">
        <f>T96+T207</f>
        <v>0</v>
      </c>
      <c r="AT95" s="19" t="s">
        <v>71</v>
      </c>
      <c r="AU95" s="19" t="s">
        <v>133</v>
      </c>
      <c r="BK95" s="161">
        <f>BK96+BK207</f>
        <v>0</v>
      </c>
    </row>
    <row r="96" s="11" customFormat="1" ht="25.92" customHeight="1">
      <c r="B96" s="162"/>
      <c r="D96" s="163" t="s">
        <v>71</v>
      </c>
      <c r="E96" s="164" t="s">
        <v>152</v>
      </c>
      <c r="F96" s="164" t="s">
        <v>892</v>
      </c>
      <c r="I96" s="165"/>
      <c r="J96" s="166">
        <f>BK96</f>
        <v>0</v>
      </c>
      <c r="L96" s="162"/>
      <c r="M96" s="167"/>
      <c r="N96" s="168"/>
      <c r="O96" s="168"/>
      <c r="P96" s="169">
        <f>P97+P120+P132+P168+P174+P204</f>
        <v>0</v>
      </c>
      <c r="Q96" s="168"/>
      <c r="R96" s="169">
        <f>R97+R120+R132+R168+R174+R204</f>
        <v>207.95263445000001</v>
      </c>
      <c r="S96" s="168"/>
      <c r="T96" s="170">
        <f>T97+T120+T132+T168+T174+T204</f>
        <v>0</v>
      </c>
      <c r="AR96" s="163" t="s">
        <v>80</v>
      </c>
      <c r="AT96" s="171" t="s">
        <v>71</v>
      </c>
      <c r="AU96" s="171" t="s">
        <v>72</v>
      </c>
      <c r="AY96" s="163" t="s">
        <v>154</v>
      </c>
      <c r="BK96" s="172">
        <f>BK97+BK120+BK132+BK168+BK174+BK204</f>
        <v>0</v>
      </c>
    </row>
    <row r="97" s="11" customFormat="1" ht="22.8" customHeight="1">
      <c r="B97" s="162"/>
      <c r="D97" s="163" t="s">
        <v>71</v>
      </c>
      <c r="E97" s="173" t="s">
        <v>80</v>
      </c>
      <c r="F97" s="173" t="s">
        <v>155</v>
      </c>
      <c r="I97" s="165"/>
      <c r="J97" s="174">
        <f>BK97</f>
        <v>0</v>
      </c>
      <c r="L97" s="162"/>
      <c r="M97" s="167"/>
      <c r="N97" s="168"/>
      <c r="O97" s="168"/>
      <c r="P97" s="169">
        <f>SUM(P98:P119)</f>
        <v>0</v>
      </c>
      <c r="Q97" s="168"/>
      <c r="R97" s="169">
        <f>SUM(R98:R119)</f>
        <v>60.451000000000001</v>
      </c>
      <c r="S97" s="168"/>
      <c r="T97" s="170">
        <f>SUM(T98:T119)</f>
        <v>0</v>
      </c>
      <c r="AR97" s="163" t="s">
        <v>80</v>
      </c>
      <c r="AT97" s="171" t="s">
        <v>71</v>
      </c>
      <c r="AU97" s="171" t="s">
        <v>80</v>
      </c>
      <c r="AY97" s="163" t="s">
        <v>154</v>
      </c>
      <c r="BK97" s="172">
        <f>SUM(BK98:BK119)</f>
        <v>0</v>
      </c>
    </row>
    <row r="98" s="1" customFormat="1" ht="22.5" customHeight="1">
      <c r="B98" s="175"/>
      <c r="C98" s="176" t="s">
        <v>80</v>
      </c>
      <c r="D98" s="176" t="s">
        <v>156</v>
      </c>
      <c r="E98" s="177" t="s">
        <v>263</v>
      </c>
      <c r="F98" s="178" t="s">
        <v>414</v>
      </c>
      <c r="G98" s="179" t="s">
        <v>123</v>
      </c>
      <c r="H98" s="180">
        <v>118.22799999999999</v>
      </c>
      <c r="I98" s="181"/>
      <c r="J98" s="182">
        <f>ROUND(I98*H98,2)</f>
        <v>0</v>
      </c>
      <c r="K98" s="178" t="s">
        <v>3</v>
      </c>
      <c r="L98" s="37"/>
      <c r="M98" s="183" t="s">
        <v>3</v>
      </c>
      <c r="N98" s="184" t="s">
        <v>43</v>
      </c>
      <c r="O98" s="67"/>
      <c r="P98" s="185">
        <f>O98*H98</f>
        <v>0</v>
      </c>
      <c r="Q98" s="185">
        <v>0</v>
      </c>
      <c r="R98" s="185">
        <f>Q98*H98</f>
        <v>0</v>
      </c>
      <c r="S98" s="185">
        <v>0</v>
      </c>
      <c r="T98" s="186">
        <f>S98*H98</f>
        <v>0</v>
      </c>
      <c r="AR98" s="19" t="s">
        <v>161</v>
      </c>
      <c r="AT98" s="19" t="s">
        <v>156</v>
      </c>
      <c r="AU98" s="19" t="s">
        <v>82</v>
      </c>
      <c r="AY98" s="19" t="s">
        <v>154</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161</v>
      </c>
      <c r="BM98" s="19" t="s">
        <v>893</v>
      </c>
    </row>
    <row r="99" s="1" customFormat="1">
      <c r="B99" s="37"/>
      <c r="D99" s="188" t="s">
        <v>163</v>
      </c>
      <c r="F99" s="189" t="s">
        <v>894</v>
      </c>
      <c r="I99" s="121"/>
      <c r="L99" s="37"/>
      <c r="M99" s="190"/>
      <c r="N99" s="67"/>
      <c r="O99" s="67"/>
      <c r="P99" s="67"/>
      <c r="Q99" s="67"/>
      <c r="R99" s="67"/>
      <c r="S99" s="67"/>
      <c r="T99" s="68"/>
      <c r="AT99" s="19" t="s">
        <v>163</v>
      </c>
      <c r="AU99" s="19" t="s">
        <v>82</v>
      </c>
    </row>
    <row r="100" s="12" customFormat="1">
      <c r="B100" s="191"/>
      <c r="D100" s="188" t="s">
        <v>165</v>
      </c>
      <c r="E100" s="198" t="s">
        <v>3</v>
      </c>
      <c r="F100" s="192" t="s">
        <v>895</v>
      </c>
      <c r="H100" s="193">
        <v>118.22799999999999</v>
      </c>
      <c r="I100" s="194"/>
      <c r="L100" s="191"/>
      <c r="M100" s="195"/>
      <c r="N100" s="196"/>
      <c r="O100" s="196"/>
      <c r="P100" s="196"/>
      <c r="Q100" s="196"/>
      <c r="R100" s="196"/>
      <c r="S100" s="196"/>
      <c r="T100" s="197"/>
      <c r="AT100" s="198" t="s">
        <v>165</v>
      </c>
      <c r="AU100" s="198" t="s">
        <v>82</v>
      </c>
      <c r="AV100" s="12" t="s">
        <v>82</v>
      </c>
      <c r="AW100" s="12" t="s">
        <v>33</v>
      </c>
      <c r="AX100" s="12" t="s">
        <v>72</v>
      </c>
      <c r="AY100" s="198" t="s">
        <v>154</v>
      </c>
    </row>
    <row r="101" s="13" customFormat="1">
      <c r="B101" s="199"/>
      <c r="D101" s="188" t="s">
        <v>165</v>
      </c>
      <c r="E101" s="200" t="s">
        <v>3</v>
      </c>
      <c r="F101" s="201" t="s">
        <v>179</v>
      </c>
      <c r="H101" s="202">
        <v>118.22799999999999</v>
      </c>
      <c r="I101" s="203"/>
      <c r="L101" s="199"/>
      <c r="M101" s="204"/>
      <c r="N101" s="205"/>
      <c r="O101" s="205"/>
      <c r="P101" s="205"/>
      <c r="Q101" s="205"/>
      <c r="R101" s="205"/>
      <c r="S101" s="205"/>
      <c r="T101" s="206"/>
      <c r="AT101" s="200" t="s">
        <v>165</v>
      </c>
      <c r="AU101" s="200" t="s">
        <v>82</v>
      </c>
      <c r="AV101" s="13" t="s">
        <v>161</v>
      </c>
      <c r="AW101" s="13" t="s">
        <v>33</v>
      </c>
      <c r="AX101" s="13" t="s">
        <v>80</v>
      </c>
      <c r="AY101" s="200" t="s">
        <v>154</v>
      </c>
    </row>
    <row r="102" s="1" customFormat="1" ht="16.5" customHeight="1">
      <c r="B102" s="175"/>
      <c r="C102" s="176" t="s">
        <v>82</v>
      </c>
      <c r="D102" s="176" t="s">
        <v>156</v>
      </c>
      <c r="E102" s="177" t="s">
        <v>289</v>
      </c>
      <c r="F102" s="178" t="s">
        <v>290</v>
      </c>
      <c r="G102" s="179" t="s">
        <v>123</v>
      </c>
      <c r="H102" s="180">
        <v>118.22799999999999</v>
      </c>
      <c r="I102" s="181"/>
      <c r="J102" s="182">
        <f>ROUND(I102*H102,2)</f>
        <v>0</v>
      </c>
      <c r="K102" s="178" t="s">
        <v>160</v>
      </c>
      <c r="L102" s="37"/>
      <c r="M102" s="183" t="s">
        <v>3</v>
      </c>
      <c r="N102" s="184" t="s">
        <v>43</v>
      </c>
      <c r="O102" s="67"/>
      <c r="P102" s="185">
        <f>O102*H102</f>
        <v>0</v>
      </c>
      <c r="Q102" s="185">
        <v>0</v>
      </c>
      <c r="R102" s="185">
        <f>Q102*H102</f>
        <v>0</v>
      </c>
      <c r="S102" s="185">
        <v>0</v>
      </c>
      <c r="T102" s="186">
        <f>S102*H102</f>
        <v>0</v>
      </c>
      <c r="AR102" s="19" t="s">
        <v>161</v>
      </c>
      <c r="AT102" s="19" t="s">
        <v>156</v>
      </c>
      <c r="AU102" s="19" t="s">
        <v>82</v>
      </c>
      <c r="AY102" s="19" t="s">
        <v>154</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161</v>
      </c>
      <c r="BM102" s="19" t="s">
        <v>896</v>
      </c>
    </row>
    <row r="103" s="1" customFormat="1">
      <c r="B103" s="37"/>
      <c r="D103" s="188" t="s">
        <v>163</v>
      </c>
      <c r="F103" s="189" t="s">
        <v>292</v>
      </c>
      <c r="I103" s="121"/>
      <c r="L103" s="37"/>
      <c r="M103" s="190"/>
      <c r="N103" s="67"/>
      <c r="O103" s="67"/>
      <c r="P103" s="67"/>
      <c r="Q103" s="67"/>
      <c r="R103" s="67"/>
      <c r="S103" s="67"/>
      <c r="T103" s="68"/>
      <c r="AT103" s="19" t="s">
        <v>163</v>
      </c>
      <c r="AU103" s="19" t="s">
        <v>82</v>
      </c>
    </row>
    <row r="104" s="1" customFormat="1" ht="22.5" customHeight="1">
      <c r="B104" s="175"/>
      <c r="C104" s="176" t="s">
        <v>172</v>
      </c>
      <c r="D104" s="176" t="s">
        <v>156</v>
      </c>
      <c r="E104" s="177" t="s">
        <v>295</v>
      </c>
      <c r="F104" s="178" t="s">
        <v>897</v>
      </c>
      <c r="G104" s="179" t="s">
        <v>123</v>
      </c>
      <c r="H104" s="180">
        <v>118.22799999999999</v>
      </c>
      <c r="I104" s="181"/>
      <c r="J104" s="182">
        <f>ROUND(I104*H104,2)</f>
        <v>0</v>
      </c>
      <c r="K104" s="178" t="s">
        <v>160</v>
      </c>
      <c r="L104" s="37"/>
      <c r="M104" s="183" t="s">
        <v>3</v>
      </c>
      <c r="N104" s="184" t="s">
        <v>43</v>
      </c>
      <c r="O104" s="67"/>
      <c r="P104" s="185">
        <f>O104*H104</f>
        <v>0</v>
      </c>
      <c r="Q104" s="185">
        <v>0</v>
      </c>
      <c r="R104" s="185">
        <f>Q104*H104</f>
        <v>0</v>
      </c>
      <c r="S104" s="185">
        <v>0</v>
      </c>
      <c r="T104" s="186">
        <f>S104*H104</f>
        <v>0</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898</v>
      </c>
    </row>
    <row r="105" s="1" customFormat="1">
      <c r="B105" s="37"/>
      <c r="D105" s="188" t="s">
        <v>163</v>
      </c>
      <c r="F105" s="189" t="s">
        <v>298</v>
      </c>
      <c r="I105" s="121"/>
      <c r="L105" s="37"/>
      <c r="M105" s="190"/>
      <c r="N105" s="67"/>
      <c r="O105" s="67"/>
      <c r="P105" s="67"/>
      <c r="Q105" s="67"/>
      <c r="R105" s="67"/>
      <c r="S105" s="67"/>
      <c r="T105" s="68"/>
      <c r="AT105" s="19" t="s">
        <v>163</v>
      </c>
      <c r="AU105" s="19" t="s">
        <v>82</v>
      </c>
    </row>
    <row r="106" s="14" customFormat="1">
      <c r="B106" s="217"/>
      <c r="D106" s="188" t="s">
        <v>165</v>
      </c>
      <c r="E106" s="218" t="s">
        <v>3</v>
      </c>
      <c r="F106" s="219" t="s">
        <v>899</v>
      </c>
      <c r="H106" s="218" t="s">
        <v>3</v>
      </c>
      <c r="I106" s="220"/>
      <c r="L106" s="217"/>
      <c r="M106" s="221"/>
      <c r="N106" s="222"/>
      <c r="O106" s="222"/>
      <c r="P106" s="222"/>
      <c r="Q106" s="222"/>
      <c r="R106" s="222"/>
      <c r="S106" s="222"/>
      <c r="T106" s="223"/>
      <c r="AT106" s="218" t="s">
        <v>165</v>
      </c>
      <c r="AU106" s="218" t="s">
        <v>82</v>
      </c>
      <c r="AV106" s="14" t="s">
        <v>80</v>
      </c>
      <c r="AW106" s="14" t="s">
        <v>33</v>
      </c>
      <c r="AX106" s="14" t="s">
        <v>72</v>
      </c>
      <c r="AY106" s="218" t="s">
        <v>154</v>
      </c>
    </row>
    <row r="107" s="12" customFormat="1">
      <c r="B107" s="191"/>
      <c r="D107" s="188" t="s">
        <v>165</v>
      </c>
      <c r="E107" s="198" t="s">
        <v>3</v>
      </c>
      <c r="F107" s="192" t="s">
        <v>900</v>
      </c>
      <c r="H107" s="193">
        <v>143.5</v>
      </c>
      <c r="I107" s="194"/>
      <c r="L107" s="191"/>
      <c r="M107" s="195"/>
      <c r="N107" s="196"/>
      <c r="O107" s="196"/>
      <c r="P107" s="196"/>
      <c r="Q107" s="196"/>
      <c r="R107" s="196"/>
      <c r="S107" s="196"/>
      <c r="T107" s="197"/>
      <c r="AT107" s="198" t="s">
        <v>165</v>
      </c>
      <c r="AU107" s="198" t="s">
        <v>82</v>
      </c>
      <c r="AV107" s="12" t="s">
        <v>82</v>
      </c>
      <c r="AW107" s="12" t="s">
        <v>33</v>
      </c>
      <c r="AX107" s="12" t="s">
        <v>72</v>
      </c>
      <c r="AY107" s="198" t="s">
        <v>154</v>
      </c>
    </row>
    <row r="108" s="12" customFormat="1">
      <c r="B108" s="191"/>
      <c r="D108" s="188" t="s">
        <v>165</v>
      </c>
      <c r="E108" s="198" t="s">
        <v>3</v>
      </c>
      <c r="F108" s="192" t="s">
        <v>901</v>
      </c>
      <c r="H108" s="193">
        <v>-35</v>
      </c>
      <c r="I108" s="194"/>
      <c r="L108" s="191"/>
      <c r="M108" s="195"/>
      <c r="N108" s="196"/>
      <c r="O108" s="196"/>
      <c r="P108" s="196"/>
      <c r="Q108" s="196"/>
      <c r="R108" s="196"/>
      <c r="S108" s="196"/>
      <c r="T108" s="197"/>
      <c r="AT108" s="198" t="s">
        <v>165</v>
      </c>
      <c r="AU108" s="198" t="s">
        <v>82</v>
      </c>
      <c r="AV108" s="12" t="s">
        <v>82</v>
      </c>
      <c r="AW108" s="12" t="s">
        <v>33</v>
      </c>
      <c r="AX108" s="12" t="s">
        <v>72</v>
      </c>
      <c r="AY108" s="198" t="s">
        <v>154</v>
      </c>
    </row>
    <row r="109" s="12" customFormat="1">
      <c r="B109" s="191"/>
      <c r="D109" s="188" t="s">
        <v>165</v>
      </c>
      <c r="E109" s="198" t="s">
        <v>3</v>
      </c>
      <c r="F109" s="192" t="s">
        <v>902</v>
      </c>
      <c r="H109" s="193">
        <v>9.7279999999999998</v>
      </c>
      <c r="I109" s="194"/>
      <c r="L109" s="191"/>
      <c r="M109" s="195"/>
      <c r="N109" s="196"/>
      <c r="O109" s="196"/>
      <c r="P109" s="196"/>
      <c r="Q109" s="196"/>
      <c r="R109" s="196"/>
      <c r="S109" s="196"/>
      <c r="T109" s="197"/>
      <c r="AT109" s="198" t="s">
        <v>165</v>
      </c>
      <c r="AU109" s="198" t="s">
        <v>82</v>
      </c>
      <c r="AV109" s="12" t="s">
        <v>82</v>
      </c>
      <c r="AW109" s="12" t="s">
        <v>33</v>
      </c>
      <c r="AX109" s="12" t="s">
        <v>72</v>
      </c>
      <c r="AY109" s="198" t="s">
        <v>154</v>
      </c>
    </row>
    <row r="110" s="13" customFormat="1">
      <c r="B110" s="199"/>
      <c r="D110" s="188" t="s">
        <v>165</v>
      </c>
      <c r="E110" s="200" t="s">
        <v>121</v>
      </c>
      <c r="F110" s="201" t="s">
        <v>179</v>
      </c>
      <c r="H110" s="202">
        <v>118.22799999999999</v>
      </c>
      <c r="I110" s="203"/>
      <c r="L110" s="199"/>
      <c r="M110" s="204"/>
      <c r="N110" s="205"/>
      <c r="O110" s="205"/>
      <c r="P110" s="205"/>
      <c r="Q110" s="205"/>
      <c r="R110" s="205"/>
      <c r="S110" s="205"/>
      <c r="T110" s="206"/>
      <c r="AT110" s="200" t="s">
        <v>165</v>
      </c>
      <c r="AU110" s="200" t="s">
        <v>82</v>
      </c>
      <c r="AV110" s="13" t="s">
        <v>161</v>
      </c>
      <c r="AW110" s="13" t="s">
        <v>33</v>
      </c>
      <c r="AX110" s="13" t="s">
        <v>80</v>
      </c>
      <c r="AY110" s="200" t="s">
        <v>154</v>
      </c>
    </row>
    <row r="111" s="1" customFormat="1" ht="22.5" customHeight="1">
      <c r="B111" s="175"/>
      <c r="C111" s="176" t="s">
        <v>161</v>
      </c>
      <c r="D111" s="176" t="s">
        <v>156</v>
      </c>
      <c r="E111" s="177" t="s">
        <v>903</v>
      </c>
      <c r="F111" s="178" t="s">
        <v>897</v>
      </c>
      <c r="G111" s="179" t="s">
        <v>123</v>
      </c>
      <c r="H111" s="180">
        <v>33.584000000000003</v>
      </c>
      <c r="I111" s="181"/>
      <c r="J111" s="182">
        <f>ROUND(I111*H111,2)</f>
        <v>0</v>
      </c>
      <c r="K111" s="178" t="s">
        <v>160</v>
      </c>
      <c r="L111" s="37"/>
      <c r="M111" s="183" t="s">
        <v>3</v>
      </c>
      <c r="N111" s="184" t="s">
        <v>43</v>
      </c>
      <c r="O111" s="67"/>
      <c r="P111" s="185">
        <f>O111*H111</f>
        <v>0</v>
      </c>
      <c r="Q111" s="185">
        <v>0</v>
      </c>
      <c r="R111" s="185">
        <f>Q111*H111</f>
        <v>0</v>
      </c>
      <c r="S111" s="185">
        <v>0</v>
      </c>
      <c r="T111" s="186">
        <f>S111*H111</f>
        <v>0</v>
      </c>
      <c r="AR111" s="19" t="s">
        <v>161</v>
      </c>
      <c r="AT111" s="19" t="s">
        <v>156</v>
      </c>
      <c r="AU111" s="19" t="s">
        <v>82</v>
      </c>
      <c r="AY111" s="19" t="s">
        <v>154</v>
      </c>
      <c r="BE111" s="187">
        <f>IF(N111="základní",J111,0)</f>
        <v>0</v>
      </c>
      <c r="BF111" s="187">
        <f>IF(N111="snížená",J111,0)</f>
        <v>0</v>
      </c>
      <c r="BG111" s="187">
        <f>IF(N111="zákl. přenesená",J111,0)</f>
        <v>0</v>
      </c>
      <c r="BH111" s="187">
        <f>IF(N111="sníž. přenesená",J111,0)</f>
        <v>0</v>
      </c>
      <c r="BI111" s="187">
        <f>IF(N111="nulová",J111,0)</f>
        <v>0</v>
      </c>
      <c r="BJ111" s="19" t="s">
        <v>80</v>
      </c>
      <c r="BK111" s="187">
        <f>ROUND(I111*H111,2)</f>
        <v>0</v>
      </c>
      <c r="BL111" s="19" t="s">
        <v>161</v>
      </c>
      <c r="BM111" s="19" t="s">
        <v>904</v>
      </c>
    </row>
    <row r="112" s="1" customFormat="1">
      <c r="B112" s="37"/>
      <c r="D112" s="188" t="s">
        <v>163</v>
      </c>
      <c r="F112" s="189" t="s">
        <v>298</v>
      </c>
      <c r="I112" s="121"/>
      <c r="L112" s="37"/>
      <c r="M112" s="190"/>
      <c r="N112" s="67"/>
      <c r="O112" s="67"/>
      <c r="P112" s="67"/>
      <c r="Q112" s="67"/>
      <c r="R112" s="67"/>
      <c r="S112" s="67"/>
      <c r="T112" s="68"/>
      <c r="AT112" s="19" t="s">
        <v>163</v>
      </c>
      <c r="AU112" s="19" t="s">
        <v>82</v>
      </c>
    </row>
    <row r="113" s="14" customFormat="1">
      <c r="B113" s="217"/>
      <c r="D113" s="188" t="s">
        <v>165</v>
      </c>
      <c r="E113" s="218" t="s">
        <v>3</v>
      </c>
      <c r="F113" s="219" t="s">
        <v>905</v>
      </c>
      <c r="H113" s="218" t="s">
        <v>3</v>
      </c>
      <c r="I113" s="220"/>
      <c r="L113" s="217"/>
      <c r="M113" s="221"/>
      <c r="N113" s="222"/>
      <c r="O113" s="222"/>
      <c r="P113" s="222"/>
      <c r="Q113" s="222"/>
      <c r="R113" s="222"/>
      <c r="S113" s="222"/>
      <c r="T113" s="223"/>
      <c r="AT113" s="218" t="s">
        <v>165</v>
      </c>
      <c r="AU113" s="218" t="s">
        <v>82</v>
      </c>
      <c r="AV113" s="14" t="s">
        <v>80</v>
      </c>
      <c r="AW113" s="14" t="s">
        <v>33</v>
      </c>
      <c r="AX113" s="14" t="s">
        <v>72</v>
      </c>
      <c r="AY113" s="218" t="s">
        <v>154</v>
      </c>
    </row>
    <row r="114" s="12" customFormat="1">
      <c r="B114" s="191"/>
      <c r="D114" s="188" t="s">
        <v>165</v>
      </c>
      <c r="E114" s="198" t="s">
        <v>3</v>
      </c>
      <c r="F114" s="192" t="s">
        <v>906</v>
      </c>
      <c r="H114" s="193">
        <v>4.9500000000000002</v>
      </c>
      <c r="I114" s="194"/>
      <c r="L114" s="191"/>
      <c r="M114" s="195"/>
      <c r="N114" s="196"/>
      <c r="O114" s="196"/>
      <c r="P114" s="196"/>
      <c r="Q114" s="196"/>
      <c r="R114" s="196"/>
      <c r="S114" s="196"/>
      <c r="T114" s="197"/>
      <c r="AT114" s="198" t="s">
        <v>165</v>
      </c>
      <c r="AU114" s="198" t="s">
        <v>82</v>
      </c>
      <c r="AV114" s="12" t="s">
        <v>82</v>
      </c>
      <c r="AW114" s="12" t="s">
        <v>33</v>
      </c>
      <c r="AX114" s="12" t="s">
        <v>72</v>
      </c>
      <c r="AY114" s="198" t="s">
        <v>154</v>
      </c>
    </row>
    <row r="115" s="12" customFormat="1">
      <c r="B115" s="191"/>
      <c r="D115" s="188" t="s">
        <v>165</v>
      </c>
      <c r="E115" s="198" t="s">
        <v>3</v>
      </c>
      <c r="F115" s="192" t="s">
        <v>907</v>
      </c>
      <c r="H115" s="193">
        <v>16.800000000000001</v>
      </c>
      <c r="I115" s="194"/>
      <c r="L115" s="191"/>
      <c r="M115" s="195"/>
      <c r="N115" s="196"/>
      <c r="O115" s="196"/>
      <c r="P115" s="196"/>
      <c r="Q115" s="196"/>
      <c r="R115" s="196"/>
      <c r="S115" s="196"/>
      <c r="T115" s="197"/>
      <c r="AT115" s="198" t="s">
        <v>165</v>
      </c>
      <c r="AU115" s="198" t="s">
        <v>82</v>
      </c>
      <c r="AV115" s="12" t="s">
        <v>82</v>
      </c>
      <c r="AW115" s="12" t="s">
        <v>33</v>
      </c>
      <c r="AX115" s="12" t="s">
        <v>72</v>
      </c>
      <c r="AY115" s="198" t="s">
        <v>154</v>
      </c>
    </row>
    <row r="116" s="12" customFormat="1">
      <c r="B116" s="191"/>
      <c r="D116" s="188" t="s">
        <v>165</v>
      </c>
      <c r="E116" s="198" t="s">
        <v>3</v>
      </c>
      <c r="F116" s="192" t="s">
        <v>908</v>
      </c>
      <c r="H116" s="193">
        <v>11.834</v>
      </c>
      <c r="I116" s="194"/>
      <c r="L116" s="191"/>
      <c r="M116" s="195"/>
      <c r="N116" s="196"/>
      <c r="O116" s="196"/>
      <c r="P116" s="196"/>
      <c r="Q116" s="196"/>
      <c r="R116" s="196"/>
      <c r="S116" s="196"/>
      <c r="T116" s="197"/>
      <c r="AT116" s="198" t="s">
        <v>165</v>
      </c>
      <c r="AU116" s="198" t="s">
        <v>82</v>
      </c>
      <c r="AV116" s="12" t="s">
        <v>82</v>
      </c>
      <c r="AW116" s="12" t="s">
        <v>33</v>
      </c>
      <c r="AX116" s="12" t="s">
        <v>72</v>
      </c>
      <c r="AY116" s="198" t="s">
        <v>154</v>
      </c>
    </row>
    <row r="117" s="13" customFormat="1">
      <c r="B117" s="199"/>
      <c r="D117" s="188" t="s">
        <v>165</v>
      </c>
      <c r="E117" s="200" t="s">
        <v>3</v>
      </c>
      <c r="F117" s="201" t="s">
        <v>179</v>
      </c>
      <c r="H117" s="202">
        <v>33.584000000000003</v>
      </c>
      <c r="I117" s="203"/>
      <c r="L117" s="199"/>
      <c r="M117" s="204"/>
      <c r="N117" s="205"/>
      <c r="O117" s="205"/>
      <c r="P117" s="205"/>
      <c r="Q117" s="205"/>
      <c r="R117" s="205"/>
      <c r="S117" s="205"/>
      <c r="T117" s="206"/>
      <c r="AT117" s="200" t="s">
        <v>165</v>
      </c>
      <c r="AU117" s="200" t="s">
        <v>82</v>
      </c>
      <c r="AV117" s="13" t="s">
        <v>161</v>
      </c>
      <c r="AW117" s="13" t="s">
        <v>33</v>
      </c>
      <c r="AX117" s="13" t="s">
        <v>80</v>
      </c>
      <c r="AY117" s="200" t="s">
        <v>154</v>
      </c>
    </row>
    <row r="118" s="1" customFormat="1" ht="16.5" customHeight="1">
      <c r="B118" s="175"/>
      <c r="C118" s="207" t="s">
        <v>188</v>
      </c>
      <c r="D118" s="207" t="s">
        <v>232</v>
      </c>
      <c r="E118" s="208" t="s">
        <v>909</v>
      </c>
      <c r="F118" s="209" t="s">
        <v>910</v>
      </c>
      <c r="G118" s="210" t="s">
        <v>235</v>
      </c>
      <c r="H118" s="211">
        <v>60.451000000000001</v>
      </c>
      <c r="I118" s="212"/>
      <c r="J118" s="213">
        <f>ROUND(I118*H118,2)</f>
        <v>0</v>
      </c>
      <c r="K118" s="209" t="s">
        <v>160</v>
      </c>
      <c r="L118" s="214"/>
      <c r="M118" s="215" t="s">
        <v>3</v>
      </c>
      <c r="N118" s="216" t="s">
        <v>43</v>
      </c>
      <c r="O118" s="67"/>
      <c r="P118" s="185">
        <f>O118*H118</f>
        <v>0</v>
      </c>
      <c r="Q118" s="185">
        <v>1</v>
      </c>
      <c r="R118" s="185">
        <f>Q118*H118</f>
        <v>60.451000000000001</v>
      </c>
      <c r="S118" s="185">
        <v>0</v>
      </c>
      <c r="T118" s="186">
        <f>S118*H118</f>
        <v>0</v>
      </c>
      <c r="AR118" s="19" t="s">
        <v>203</v>
      </c>
      <c r="AT118" s="19" t="s">
        <v>232</v>
      </c>
      <c r="AU118" s="19" t="s">
        <v>82</v>
      </c>
      <c r="AY118" s="19" t="s">
        <v>154</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161</v>
      </c>
      <c r="BM118" s="19" t="s">
        <v>911</v>
      </c>
    </row>
    <row r="119" s="12" customFormat="1">
      <c r="B119" s="191"/>
      <c r="D119" s="188" t="s">
        <v>165</v>
      </c>
      <c r="F119" s="192" t="s">
        <v>912</v>
      </c>
      <c r="H119" s="193">
        <v>60.451000000000001</v>
      </c>
      <c r="I119" s="194"/>
      <c r="L119" s="191"/>
      <c r="M119" s="195"/>
      <c r="N119" s="196"/>
      <c r="O119" s="196"/>
      <c r="P119" s="196"/>
      <c r="Q119" s="196"/>
      <c r="R119" s="196"/>
      <c r="S119" s="196"/>
      <c r="T119" s="197"/>
      <c r="AT119" s="198" t="s">
        <v>165</v>
      </c>
      <c r="AU119" s="198" t="s">
        <v>82</v>
      </c>
      <c r="AV119" s="12" t="s">
        <v>82</v>
      </c>
      <c r="AW119" s="12" t="s">
        <v>4</v>
      </c>
      <c r="AX119" s="12" t="s">
        <v>80</v>
      </c>
      <c r="AY119" s="198" t="s">
        <v>154</v>
      </c>
    </row>
    <row r="120" s="11" customFormat="1" ht="22.8" customHeight="1">
      <c r="B120" s="162"/>
      <c r="D120" s="163" t="s">
        <v>71</v>
      </c>
      <c r="E120" s="173" t="s">
        <v>82</v>
      </c>
      <c r="F120" s="173" t="s">
        <v>333</v>
      </c>
      <c r="I120" s="165"/>
      <c r="J120" s="174">
        <f>BK120</f>
        <v>0</v>
      </c>
      <c r="L120" s="162"/>
      <c r="M120" s="167"/>
      <c r="N120" s="168"/>
      <c r="O120" s="168"/>
      <c r="P120" s="169">
        <f>SUM(P121:P131)</f>
        <v>0</v>
      </c>
      <c r="Q120" s="168"/>
      <c r="R120" s="169">
        <f>SUM(R121:R131)</f>
        <v>79.148908830000011</v>
      </c>
      <c r="S120" s="168"/>
      <c r="T120" s="170">
        <f>SUM(T121:T131)</f>
        <v>0</v>
      </c>
      <c r="AR120" s="163" t="s">
        <v>80</v>
      </c>
      <c r="AT120" s="171" t="s">
        <v>71</v>
      </c>
      <c r="AU120" s="171" t="s">
        <v>80</v>
      </c>
      <c r="AY120" s="163" t="s">
        <v>154</v>
      </c>
      <c r="BK120" s="172">
        <f>SUM(BK121:BK131)</f>
        <v>0</v>
      </c>
    </row>
    <row r="121" s="1" customFormat="1" ht="16.5" customHeight="1">
      <c r="B121" s="175"/>
      <c r="C121" s="176" t="s">
        <v>193</v>
      </c>
      <c r="D121" s="176" t="s">
        <v>156</v>
      </c>
      <c r="E121" s="177" t="s">
        <v>913</v>
      </c>
      <c r="F121" s="178" t="s">
        <v>914</v>
      </c>
      <c r="G121" s="179" t="s">
        <v>123</v>
      </c>
      <c r="H121" s="180">
        <v>33.204999999999998</v>
      </c>
      <c r="I121" s="181"/>
      <c r="J121" s="182">
        <f>ROUND(I121*H121,2)</f>
        <v>0</v>
      </c>
      <c r="K121" s="178" t="s">
        <v>160</v>
      </c>
      <c r="L121" s="37"/>
      <c r="M121" s="183" t="s">
        <v>3</v>
      </c>
      <c r="N121" s="184" t="s">
        <v>43</v>
      </c>
      <c r="O121" s="67"/>
      <c r="P121" s="185">
        <f>O121*H121</f>
        <v>0</v>
      </c>
      <c r="Q121" s="185">
        <v>2.1600000000000001</v>
      </c>
      <c r="R121" s="185">
        <f>Q121*H121</f>
        <v>71.722800000000007</v>
      </c>
      <c r="S121" s="185">
        <v>0</v>
      </c>
      <c r="T121" s="186">
        <f>S121*H121</f>
        <v>0</v>
      </c>
      <c r="AR121" s="19" t="s">
        <v>161</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161</v>
      </c>
      <c r="BM121" s="19" t="s">
        <v>915</v>
      </c>
    </row>
    <row r="122" s="1" customFormat="1">
      <c r="B122" s="37"/>
      <c r="D122" s="188" t="s">
        <v>163</v>
      </c>
      <c r="F122" s="189" t="s">
        <v>916</v>
      </c>
      <c r="I122" s="121"/>
      <c r="L122" s="37"/>
      <c r="M122" s="190"/>
      <c r="N122" s="67"/>
      <c r="O122" s="67"/>
      <c r="P122" s="67"/>
      <c r="Q122" s="67"/>
      <c r="R122" s="67"/>
      <c r="S122" s="67"/>
      <c r="T122" s="68"/>
      <c r="AT122" s="19" t="s">
        <v>163</v>
      </c>
      <c r="AU122" s="19" t="s">
        <v>82</v>
      </c>
    </row>
    <row r="123" s="12" customFormat="1">
      <c r="B123" s="191"/>
      <c r="D123" s="188" t="s">
        <v>165</v>
      </c>
      <c r="E123" s="198" t="s">
        <v>3</v>
      </c>
      <c r="F123" s="192" t="s">
        <v>917</v>
      </c>
      <c r="H123" s="193">
        <v>8.7149999999999999</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2" customFormat="1">
      <c r="B124" s="191"/>
      <c r="D124" s="188" t="s">
        <v>165</v>
      </c>
      <c r="E124" s="198" t="s">
        <v>3</v>
      </c>
      <c r="F124" s="192" t="s">
        <v>918</v>
      </c>
      <c r="H124" s="193">
        <v>19.949999999999999</v>
      </c>
      <c r="I124" s="194"/>
      <c r="L124" s="191"/>
      <c r="M124" s="195"/>
      <c r="N124" s="196"/>
      <c r="O124" s="196"/>
      <c r="P124" s="196"/>
      <c r="Q124" s="196"/>
      <c r="R124" s="196"/>
      <c r="S124" s="196"/>
      <c r="T124" s="197"/>
      <c r="AT124" s="198" t="s">
        <v>165</v>
      </c>
      <c r="AU124" s="198" t="s">
        <v>82</v>
      </c>
      <c r="AV124" s="12" t="s">
        <v>82</v>
      </c>
      <c r="AW124" s="12" t="s">
        <v>33</v>
      </c>
      <c r="AX124" s="12" t="s">
        <v>72</v>
      </c>
      <c r="AY124" s="198" t="s">
        <v>154</v>
      </c>
    </row>
    <row r="125" s="12" customFormat="1">
      <c r="B125" s="191"/>
      <c r="D125" s="188" t="s">
        <v>165</v>
      </c>
      <c r="E125" s="198" t="s">
        <v>3</v>
      </c>
      <c r="F125" s="192" t="s">
        <v>919</v>
      </c>
      <c r="H125" s="193">
        <v>4.54</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3" customFormat="1">
      <c r="B126" s="199"/>
      <c r="D126" s="188" t="s">
        <v>165</v>
      </c>
      <c r="E126" s="200" t="s">
        <v>3</v>
      </c>
      <c r="F126" s="201" t="s">
        <v>179</v>
      </c>
      <c r="H126" s="202">
        <v>33.204999999999998</v>
      </c>
      <c r="I126" s="203"/>
      <c r="L126" s="199"/>
      <c r="M126" s="204"/>
      <c r="N126" s="205"/>
      <c r="O126" s="205"/>
      <c r="P126" s="205"/>
      <c r="Q126" s="205"/>
      <c r="R126" s="205"/>
      <c r="S126" s="205"/>
      <c r="T126" s="206"/>
      <c r="AT126" s="200" t="s">
        <v>165</v>
      </c>
      <c r="AU126" s="200" t="s">
        <v>82</v>
      </c>
      <c r="AV126" s="13" t="s">
        <v>161</v>
      </c>
      <c r="AW126" s="13" t="s">
        <v>33</v>
      </c>
      <c r="AX126" s="13" t="s">
        <v>80</v>
      </c>
      <c r="AY126" s="200" t="s">
        <v>154</v>
      </c>
    </row>
    <row r="127" s="1" customFormat="1" ht="16.5" customHeight="1">
      <c r="B127" s="175"/>
      <c r="C127" s="176" t="s">
        <v>198</v>
      </c>
      <c r="D127" s="176" t="s">
        <v>156</v>
      </c>
      <c r="E127" s="177" t="s">
        <v>920</v>
      </c>
      <c r="F127" s="178" t="s">
        <v>921</v>
      </c>
      <c r="G127" s="179" t="s">
        <v>123</v>
      </c>
      <c r="H127" s="180">
        <v>3.0270000000000001</v>
      </c>
      <c r="I127" s="181"/>
      <c r="J127" s="182">
        <f>ROUND(I127*H127,2)</f>
        <v>0</v>
      </c>
      <c r="K127" s="178" t="s">
        <v>160</v>
      </c>
      <c r="L127" s="37"/>
      <c r="M127" s="183" t="s">
        <v>3</v>
      </c>
      <c r="N127" s="184" t="s">
        <v>43</v>
      </c>
      <c r="O127" s="67"/>
      <c r="P127" s="185">
        <f>O127*H127</f>
        <v>0</v>
      </c>
      <c r="Q127" s="185">
        <v>2.45329</v>
      </c>
      <c r="R127" s="185">
        <f>Q127*H127</f>
        <v>7.4261088300000004</v>
      </c>
      <c r="S127" s="185">
        <v>0</v>
      </c>
      <c r="T127" s="186">
        <f>S127*H127</f>
        <v>0</v>
      </c>
      <c r="AR127" s="19" t="s">
        <v>161</v>
      </c>
      <c r="AT127" s="19" t="s">
        <v>156</v>
      </c>
      <c r="AU127" s="19" t="s">
        <v>82</v>
      </c>
      <c r="AY127" s="19" t="s">
        <v>154</v>
      </c>
      <c r="BE127" s="187">
        <f>IF(N127="základní",J127,0)</f>
        <v>0</v>
      </c>
      <c r="BF127" s="187">
        <f>IF(N127="snížená",J127,0)</f>
        <v>0</v>
      </c>
      <c r="BG127" s="187">
        <f>IF(N127="zákl. přenesená",J127,0)</f>
        <v>0</v>
      </c>
      <c r="BH127" s="187">
        <f>IF(N127="sníž. přenesená",J127,0)</f>
        <v>0</v>
      </c>
      <c r="BI127" s="187">
        <f>IF(N127="nulová",J127,0)</f>
        <v>0</v>
      </c>
      <c r="BJ127" s="19" t="s">
        <v>80</v>
      </c>
      <c r="BK127" s="187">
        <f>ROUND(I127*H127,2)</f>
        <v>0</v>
      </c>
      <c r="BL127" s="19" t="s">
        <v>161</v>
      </c>
      <c r="BM127" s="19" t="s">
        <v>922</v>
      </c>
    </row>
    <row r="128" s="1" customFormat="1">
      <c r="B128" s="37"/>
      <c r="D128" s="188" t="s">
        <v>163</v>
      </c>
      <c r="F128" s="189" t="s">
        <v>923</v>
      </c>
      <c r="I128" s="121"/>
      <c r="L128" s="37"/>
      <c r="M128" s="190"/>
      <c r="N128" s="67"/>
      <c r="O128" s="67"/>
      <c r="P128" s="67"/>
      <c r="Q128" s="67"/>
      <c r="R128" s="67"/>
      <c r="S128" s="67"/>
      <c r="T128" s="68"/>
      <c r="AT128" s="19" t="s">
        <v>163</v>
      </c>
      <c r="AU128" s="19" t="s">
        <v>82</v>
      </c>
    </row>
    <row r="129" s="12" customFormat="1">
      <c r="B129" s="191"/>
      <c r="D129" s="188" t="s">
        <v>165</v>
      </c>
      <c r="E129" s="198" t="s">
        <v>3</v>
      </c>
      <c r="F129" s="192" t="s">
        <v>924</v>
      </c>
      <c r="H129" s="193">
        <v>2.4569999999999999</v>
      </c>
      <c r="I129" s="194"/>
      <c r="L129" s="191"/>
      <c r="M129" s="195"/>
      <c r="N129" s="196"/>
      <c r="O129" s="196"/>
      <c r="P129" s="196"/>
      <c r="Q129" s="196"/>
      <c r="R129" s="196"/>
      <c r="S129" s="196"/>
      <c r="T129" s="197"/>
      <c r="AT129" s="198" t="s">
        <v>165</v>
      </c>
      <c r="AU129" s="198" t="s">
        <v>82</v>
      </c>
      <c r="AV129" s="12" t="s">
        <v>82</v>
      </c>
      <c r="AW129" s="12" t="s">
        <v>33</v>
      </c>
      <c r="AX129" s="12" t="s">
        <v>72</v>
      </c>
      <c r="AY129" s="198" t="s">
        <v>154</v>
      </c>
    </row>
    <row r="130" s="12" customFormat="1">
      <c r="B130" s="191"/>
      <c r="D130" s="188" t="s">
        <v>165</v>
      </c>
      <c r="E130" s="198" t="s">
        <v>3</v>
      </c>
      <c r="F130" s="192" t="s">
        <v>925</v>
      </c>
      <c r="H130" s="193">
        <v>0.56999999999999995</v>
      </c>
      <c r="I130" s="194"/>
      <c r="L130" s="191"/>
      <c r="M130" s="195"/>
      <c r="N130" s="196"/>
      <c r="O130" s="196"/>
      <c r="P130" s="196"/>
      <c r="Q130" s="196"/>
      <c r="R130" s="196"/>
      <c r="S130" s="196"/>
      <c r="T130" s="197"/>
      <c r="AT130" s="198" t="s">
        <v>165</v>
      </c>
      <c r="AU130" s="198" t="s">
        <v>82</v>
      </c>
      <c r="AV130" s="12" t="s">
        <v>82</v>
      </c>
      <c r="AW130" s="12" t="s">
        <v>33</v>
      </c>
      <c r="AX130" s="12" t="s">
        <v>72</v>
      </c>
      <c r="AY130" s="198" t="s">
        <v>154</v>
      </c>
    </row>
    <row r="131" s="13" customFormat="1">
      <c r="B131" s="199"/>
      <c r="D131" s="188" t="s">
        <v>165</v>
      </c>
      <c r="E131" s="200" t="s">
        <v>3</v>
      </c>
      <c r="F131" s="201" t="s">
        <v>179</v>
      </c>
      <c r="H131" s="202">
        <v>3.0270000000000001</v>
      </c>
      <c r="I131" s="203"/>
      <c r="L131" s="199"/>
      <c r="M131" s="204"/>
      <c r="N131" s="205"/>
      <c r="O131" s="205"/>
      <c r="P131" s="205"/>
      <c r="Q131" s="205"/>
      <c r="R131" s="205"/>
      <c r="S131" s="205"/>
      <c r="T131" s="206"/>
      <c r="AT131" s="200" t="s">
        <v>165</v>
      </c>
      <c r="AU131" s="200" t="s">
        <v>82</v>
      </c>
      <c r="AV131" s="13" t="s">
        <v>161</v>
      </c>
      <c r="AW131" s="13" t="s">
        <v>33</v>
      </c>
      <c r="AX131" s="13" t="s">
        <v>80</v>
      </c>
      <c r="AY131" s="200" t="s">
        <v>154</v>
      </c>
    </row>
    <row r="132" s="11" customFormat="1" ht="22.8" customHeight="1">
      <c r="B132" s="162"/>
      <c r="D132" s="163" t="s">
        <v>71</v>
      </c>
      <c r="E132" s="173" t="s">
        <v>172</v>
      </c>
      <c r="F132" s="173" t="s">
        <v>439</v>
      </c>
      <c r="I132" s="165"/>
      <c r="J132" s="174">
        <f>BK132</f>
        <v>0</v>
      </c>
      <c r="L132" s="162"/>
      <c r="M132" s="167"/>
      <c r="N132" s="168"/>
      <c r="O132" s="168"/>
      <c r="P132" s="169">
        <f>SUM(P133:P167)</f>
        <v>0</v>
      </c>
      <c r="Q132" s="168"/>
      <c r="R132" s="169">
        <f>SUM(R133:R167)</f>
        <v>56.586675</v>
      </c>
      <c r="S132" s="168"/>
      <c r="T132" s="170">
        <f>SUM(T133:T167)</f>
        <v>0</v>
      </c>
      <c r="AR132" s="163" t="s">
        <v>80</v>
      </c>
      <c r="AT132" s="171" t="s">
        <v>71</v>
      </c>
      <c r="AU132" s="171" t="s">
        <v>80</v>
      </c>
      <c r="AY132" s="163" t="s">
        <v>154</v>
      </c>
      <c r="BK132" s="172">
        <f>SUM(BK133:BK167)</f>
        <v>0</v>
      </c>
    </row>
    <row r="133" s="1" customFormat="1" ht="22.5" customHeight="1">
      <c r="B133" s="175"/>
      <c r="C133" s="176" t="s">
        <v>203</v>
      </c>
      <c r="D133" s="176" t="s">
        <v>156</v>
      </c>
      <c r="E133" s="177" t="s">
        <v>926</v>
      </c>
      <c r="F133" s="178" t="s">
        <v>927</v>
      </c>
      <c r="G133" s="179" t="s">
        <v>123</v>
      </c>
      <c r="H133" s="180">
        <v>20.41</v>
      </c>
      <c r="I133" s="181"/>
      <c r="J133" s="182">
        <f>ROUND(I133*H133,2)</f>
        <v>0</v>
      </c>
      <c r="K133" s="178" t="s">
        <v>160</v>
      </c>
      <c r="L133" s="37"/>
      <c r="M133" s="183" t="s">
        <v>3</v>
      </c>
      <c r="N133" s="184" t="s">
        <v>43</v>
      </c>
      <c r="O133" s="67"/>
      <c r="P133" s="185">
        <f>O133*H133</f>
        <v>0</v>
      </c>
      <c r="Q133" s="185">
        <v>2.5143</v>
      </c>
      <c r="R133" s="185">
        <f>Q133*H133</f>
        <v>51.316862999999998</v>
      </c>
      <c r="S133" s="185">
        <v>0</v>
      </c>
      <c r="T133" s="186">
        <f>S133*H133</f>
        <v>0</v>
      </c>
      <c r="AR133" s="19" t="s">
        <v>161</v>
      </c>
      <c r="AT133" s="19" t="s">
        <v>156</v>
      </c>
      <c r="AU133" s="19" t="s">
        <v>82</v>
      </c>
      <c r="AY133" s="19" t="s">
        <v>154</v>
      </c>
      <c r="BE133" s="187">
        <f>IF(N133="základní",J133,0)</f>
        <v>0</v>
      </c>
      <c r="BF133" s="187">
        <f>IF(N133="snížená",J133,0)</f>
        <v>0</v>
      </c>
      <c r="BG133" s="187">
        <f>IF(N133="zákl. přenesená",J133,0)</f>
        <v>0</v>
      </c>
      <c r="BH133" s="187">
        <f>IF(N133="sníž. přenesená",J133,0)</f>
        <v>0</v>
      </c>
      <c r="BI133" s="187">
        <f>IF(N133="nulová",J133,0)</f>
        <v>0</v>
      </c>
      <c r="BJ133" s="19" t="s">
        <v>80</v>
      </c>
      <c r="BK133" s="187">
        <f>ROUND(I133*H133,2)</f>
        <v>0</v>
      </c>
      <c r="BL133" s="19" t="s">
        <v>161</v>
      </c>
      <c r="BM133" s="19" t="s">
        <v>928</v>
      </c>
    </row>
    <row r="134" s="1" customFormat="1">
      <c r="B134" s="37"/>
      <c r="D134" s="188" t="s">
        <v>163</v>
      </c>
      <c r="F134" s="189" t="s">
        <v>929</v>
      </c>
      <c r="I134" s="121"/>
      <c r="L134" s="37"/>
      <c r="M134" s="190"/>
      <c r="N134" s="67"/>
      <c r="O134" s="67"/>
      <c r="P134" s="67"/>
      <c r="Q134" s="67"/>
      <c r="R134" s="67"/>
      <c r="S134" s="67"/>
      <c r="T134" s="68"/>
      <c r="AT134" s="19" t="s">
        <v>163</v>
      </c>
      <c r="AU134" s="19" t="s">
        <v>82</v>
      </c>
    </row>
    <row r="135" s="12" customFormat="1">
      <c r="B135" s="191"/>
      <c r="D135" s="188" t="s">
        <v>165</v>
      </c>
      <c r="E135" s="198" t="s">
        <v>3</v>
      </c>
      <c r="F135" s="192" t="s">
        <v>930</v>
      </c>
      <c r="H135" s="193">
        <v>4.3319999999999999</v>
      </c>
      <c r="I135" s="194"/>
      <c r="L135" s="191"/>
      <c r="M135" s="195"/>
      <c r="N135" s="196"/>
      <c r="O135" s="196"/>
      <c r="P135" s="196"/>
      <c r="Q135" s="196"/>
      <c r="R135" s="196"/>
      <c r="S135" s="196"/>
      <c r="T135" s="197"/>
      <c r="AT135" s="198" t="s">
        <v>165</v>
      </c>
      <c r="AU135" s="198" t="s">
        <v>82</v>
      </c>
      <c r="AV135" s="12" t="s">
        <v>82</v>
      </c>
      <c r="AW135" s="12" t="s">
        <v>33</v>
      </c>
      <c r="AX135" s="12" t="s">
        <v>72</v>
      </c>
      <c r="AY135" s="198" t="s">
        <v>154</v>
      </c>
    </row>
    <row r="136" s="12" customFormat="1">
      <c r="B136" s="191"/>
      <c r="D136" s="188" t="s">
        <v>165</v>
      </c>
      <c r="E136" s="198" t="s">
        <v>3</v>
      </c>
      <c r="F136" s="192" t="s">
        <v>931</v>
      </c>
      <c r="H136" s="193">
        <v>7.3789999999999996</v>
      </c>
      <c r="I136" s="194"/>
      <c r="L136" s="191"/>
      <c r="M136" s="195"/>
      <c r="N136" s="196"/>
      <c r="O136" s="196"/>
      <c r="P136" s="196"/>
      <c r="Q136" s="196"/>
      <c r="R136" s="196"/>
      <c r="S136" s="196"/>
      <c r="T136" s="197"/>
      <c r="AT136" s="198" t="s">
        <v>165</v>
      </c>
      <c r="AU136" s="198" t="s">
        <v>82</v>
      </c>
      <c r="AV136" s="12" t="s">
        <v>82</v>
      </c>
      <c r="AW136" s="12" t="s">
        <v>33</v>
      </c>
      <c r="AX136" s="12" t="s">
        <v>72</v>
      </c>
      <c r="AY136" s="198" t="s">
        <v>154</v>
      </c>
    </row>
    <row r="137" s="12" customFormat="1">
      <c r="B137" s="191"/>
      <c r="D137" s="188" t="s">
        <v>165</v>
      </c>
      <c r="E137" s="198" t="s">
        <v>3</v>
      </c>
      <c r="F137" s="192" t="s">
        <v>932</v>
      </c>
      <c r="H137" s="193">
        <v>0.94199999999999995</v>
      </c>
      <c r="I137" s="194"/>
      <c r="L137" s="191"/>
      <c r="M137" s="195"/>
      <c r="N137" s="196"/>
      <c r="O137" s="196"/>
      <c r="P137" s="196"/>
      <c r="Q137" s="196"/>
      <c r="R137" s="196"/>
      <c r="S137" s="196"/>
      <c r="T137" s="197"/>
      <c r="AT137" s="198" t="s">
        <v>165</v>
      </c>
      <c r="AU137" s="198" t="s">
        <v>82</v>
      </c>
      <c r="AV137" s="12" t="s">
        <v>82</v>
      </c>
      <c r="AW137" s="12" t="s">
        <v>33</v>
      </c>
      <c r="AX137" s="12" t="s">
        <v>72</v>
      </c>
      <c r="AY137" s="198" t="s">
        <v>154</v>
      </c>
    </row>
    <row r="138" s="12" customFormat="1">
      <c r="B138" s="191"/>
      <c r="D138" s="188" t="s">
        <v>165</v>
      </c>
      <c r="E138" s="198" t="s">
        <v>3</v>
      </c>
      <c r="F138" s="192" t="s">
        <v>933</v>
      </c>
      <c r="H138" s="193">
        <v>3.1099999999999999</v>
      </c>
      <c r="I138" s="194"/>
      <c r="L138" s="191"/>
      <c r="M138" s="195"/>
      <c r="N138" s="196"/>
      <c r="O138" s="196"/>
      <c r="P138" s="196"/>
      <c r="Q138" s="196"/>
      <c r="R138" s="196"/>
      <c r="S138" s="196"/>
      <c r="T138" s="197"/>
      <c r="AT138" s="198" t="s">
        <v>165</v>
      </c>
      <c r="AU138" s="198" t="s">
        <v>82</v>
      </c>
      <c r="AV138" s="12" t="s">
        <v>82</v>
      </c>
      <c r="AW138" s="12" t="s">
        <v>33</v>
      </c>
      <c r="AX138" s="12" t="s">
        <v>72</v>
      </c>
      <c r="AY138" s="198" t="s">
        <v>154</v>
      </c>
    </row>
    <row r="139" s="12" customFormat="1">
      <c r="B139" s="191"/>
      <c r="D139" s="188" t="s">
        <v>165</v>
      </c>
      <c r="E139" s="198" t="s">
        <v>3</v>
      </c>
      <c r="F139" s="192" t="s">
        <v>934</v>
      </c>
      <c r="H139" s="193">
        <v>1.567</v>
      </c>
      <c r="I139" s="194"/>
      <c r="L139" s="191"/>
      <c r="M139" s="195"/>
      <c r="N139" s="196"/>
      <c r="O139" s="196"/>
      <c r="P139" s="196"/>
      <c r="Q139" s="196"/>
      <c r="R139" s="196"/>
      <c r="S139" s="196"/>
      <c r="T139" s="197"/>
      <c r="AT139" s="198" t="s">
        <v>165</v>
      </c>
      <c r="AU139" s="198" t="s">
        <v>82</v>
      </c>
      <c r="AV139" s="12" t="s">
        <v>82</v>
      </c>
      <c r="AW139" s="12" t="s">
        <v>33</v>
      </c>
      <c r="AX139" s="12" t="s">
        <v>72</v>
      </c>
      <c r="AY139" s="198" t="s">
        <v>154</v>
      </c>
    </row>
    <row r="140" s="12" customFormat="1">
      <c r="B140" s="191"/>
      <c r="D140" s="188" t="s">
        <v>165</v>
      </c>
      <c r="E140" s="198" t="s">
        <v>3</v>
      </c>
      <c r="F140" s="192" t="s">
        <v>935</v>
      </c>
      <c r="H140" s="193">
        <v>3.0800000000000001</v>
      </c>
      <c r="I140" s="194"/>
      <c r="L140" s="191"/>
      <c r="M140" s="195"/>
      <c r="N140" s="196"/>
      <c r="O140" s="196"/>
      <c r="P140" s="196"/>
      <c r="Q140" s="196"/>
      <c r="R140" s="196"/>
      <c r="S140" s="196"/>
      <c r="T140" s="197"/>
      <c r="AT140" s="198" t="s">
        <v>165</v>
      </c>
      <c r="AU140" s="198" t="s">
        <v>82</v>
      </c>
      <c r="AV140" s="12" t="s">
        <v>82</v>
      </c>
      <c r="AW140" s="12" t="s">
        <v>33</v>
      </c>
      <c r="AX140" s="12" t="s">
        <v>72</v>
      </c>
      <c r="AY140" s="198" t="s">
        <v>154</v>
      </c>
    </row>
    <row r="141" s="13" customFormat="1">
      <c r="B141" s="199"/>
      <c r="D141" s="188" t="s">
        <v>165</v>
      </c>
      <c r="E141" s="200" t="s">
        <v>3</v>
      </c>
      <c r="F141" s="201" t="s">
        <v>179</v>
      </c>
      <c r="H141" s="202">
        <v>20.41</v>
      </c>
      <c r="I141" s="203"/>
      <c r="L141" s="199"/>
      <c r="M141" s="204"/>
      <c r="N141" s="205"/>
      <c r="O141" s="205"/>
      <c r="P141" s="205"/>
      <c r="Q141" s="205"/>
      <c r="R141" s="205"/>
      <c r="S141" s="205"/>
      <c r="T141" s="206"/>
      <c r="AT141" s="200" t="s">
        <v>165</v>
      </c>
      <c r="AU141" s="200" t="s">
        <v>82</v>
      </c>
      <c r="AV141" s="13" t="s">
        <v>161</v>
      </c>
      <c r="AW141" s="13" t="s">
        <v>33</v>
      </c>
      <c r="AX141" s="13" t="s">
        <v>80</v>
      </c>
      <c r="AY141" s="200" t="s">
        <v>154</v>
      </c>
    </row>
    <row r="142" s="1" customFormat="1" ht="22.5" customHeight="1">
      <c r="B142" s="175"/>
      <c r="C142" s="176" t="s">
        <v>213</v>
      </c>
      <c r="D142" s="176" t="s">
        <v>156</v>
      </c>
      <c r="E142" s="177" t="s">
        <v>936</v>
      </c>
      <c r="F142" s="178" t="s">
        <v>937</v>
      </c>
      <c r="G142" s="179" t="s">
        <v>206</v>
      </c>
      <c r="H142" s="180">
        <v>56.956000000000003</v>
      </c>
      <c r="I142" s="181"/>
      <c r="J142" s="182">
        <f>ROUND(I142*H142,2)</f>
        <v>0</v>
      </c>
      <c r="K142" s="178" t="s">
        <v>160</v>
      </c>
      <c r="L142" s="37"/>
      <c r="M142" s="183" t="s">
        <v>3</v>
      </c>
      <c r="N142" s="184" t="s">
        <v>43</v>
      </c>
      <c r="O142" s="67"/>
      <c r="P142" s="185">
        <f>O142*H142</f>
        <v>0</v>
      </c>
      <c r="Q142" s="185">
        <v>0.00247</v>
      </c>
      <c r="R142" s="185">
        <f>Q142*H142</f>
        <v>0.14068132</v>
      </c>
      <c r="S142" s="185">
        <v>0</v>
      </c>
      <c r="T142" s="186">
        <f>S142*H142</f>
        <v>0</v>
      </c>
      <c r="AR142" s="19" t="s">
        <v>161</v>
      </c>
      <c r="AT142" s="19" t="s">
        <v>156</v>
      </c>
      <c r="AU142" s="19" t="s">
        <v>82</v>
      </c>
      <c r="AY142" s="19" t="s">
        <v>154</v>
      </c>
      <c r="BE142" s="187">
        <f>IF(N142="základní",J142,0)</f>
        <v>0</v>
      </c>
      <c r="BF142" s="187">
        <f>IF(N142="snížená",J142,0)</f>
        <v>0</v>
      </c>
      <c r="BG142" s="187">
        <f>IF(N142="zákl. přenesená",J142,0)</f>
        <v>0</v>
      </c>
      <c r="BH142" s="187">
        <f>IF(N142="sníž. přenesená",J142,0)</f>
        <v>0</v>
      </c>
      <c r="BI142" s="187">
        <f>IF(N142="nulová",J142,0)</f>
        <v>0</v>
      </c>
      <c r="BJ142" s="19" t="s">
        <v>80</v>
      </c>
      <c r="BK142" s="187">
        <f>ROUND(I142*H142,2)</f>
        <v>0</v>
      </c>
      <c r="BL142" s="19" t="s">
        <v>161</v>
      </c>
      <c r="BM142" s="19" t="s">
        <v>938</v>
      </c>
    </row>
    <row r="143" s="1" customFormat="1">
      <c r="B143" s="37"/>
      <c r="D143" s="188" t="s">
        <v>163</v>
      </c>
      <c r="F143" s="189" t="s">
        <v>939</v>
      </c>
      <c r="I143" s="121"/>
      <c r="L143" s="37"/>
      <c r="M143" s="190"/>
      <c r="N143" s="67"/>
      <c r="O143" s="67"/>
      <c r="P143" s="67"/>
      <c r="Q143" s="67"/>
      <c r="R143" s="67"/>
      <c r="S143" s="67"/>
      <c r="T143" s="68"/>
      <c r="AT143" s="19" t="s">
        <v>163</v>
      </c>
      <c r="AU143" s="19" t="s">
        <v>82</v>
      </c>
    </row>
    <row r="144" s="12" customFormat="1">
      <c r="B144" s="191"/>
      <c r="D144" s="188" t="s">
        <v>165</v>
      </c>
      <c r="E144" s="198" t="s">
        <v>3</v>
      </c>
      <c r="F144" s="192" t="s">
        <v>940</v>
      </c>
      <c r="H144" s="193">
        <v>5.7000000000000002</v>
      </c>
      <c r="I144" s="194"/>
      <c r="L144" s="191"/>
      <c r="M144" s="195"/>
      <c r="N144" s="196"/>
      <c r="O144" s="196"/>
      <c r="P144" s="196"/>
      <c r="Q144" s="196"/>
      <c r="R144" s="196"/>
      <c r="S144" s="196"/>
      <c r="T144" s="197"/>
      <c r="AT144" s="198" t="s">
        <v>165</v>
      </c>
      <c r="AU144" s="198" t="s">
        <v>82</v>
      </c>
      <c r="AV144" s="12" t="s">
        <v>82</v>
      </c>
      <c r="AW144" s="12" t="s">
        <v>33</v>
      </c>
      <c r="AX144" s="12" t="s">
        <v>72</v>
      </c>
      <c r="AY144" s="198" t="s">
        <v>154</v>
      </c>
    </row>
    <row r="145" s="12" customFormat="1">
      <c r="B145" s="191"/>
      <c r="D145" s="188" t="s">
        <v>165</v>
      </c>
      <c r="E145" s="198" t="s">
        <v>3</v>
      </c>
      <c r="F145" s="192" t="s">
        <v>941</v>
      </c>
      <c r="H145" s="193">
        <v>51.256</v>
      </c>
      <c r="I145" s="194"/>
      <c r="L145" s="191"/>
      <c r="M145" s="195"/>
      <c r="N145" s="196"/>
      <c r="O145" s="196"/>
      <c r="P145" s="196"/>
      <c r="Q145" s="196"/>
      <c r="R145" s="196"/>
      <c r="S145" s="196"/>
      <c r="T145" s="197"/>
      <c r="AT145" s="198" t="s">
        <v>165</v>
      </c>
      <c r="AU145" s="198" t="s">
        <v>82</v>
      </c>
      <c r="AV145" s="12" t="s">
        <v>82</v>
      </c>
      <c r="AW145" s="12" t="s">
        <v>33</v>
      </c>
      <c r="AX145" s="12" t="s">
        <v>72</v>
      </c>
      <c r="AY145" s="198" t="s">
        <v>154</v>
      </c>
    </row>
    <row r="146" s="13" customFormat="1">
      <c r="B146" s="199"/>
      <c r="D146" s="188" t="s">
        <v>165</v>
      </c>
      <c r="E146" s="200" t="s">
        <v>3</v>
      </c>
      <c r="F146" s="201" t="s">
        <v>179</v>
      </c>
      <c r="H146" s="202">
        <v>56.956000000000003</v>
      </c>
      <c r="I146" s="203"/>
      <c r="L146" s="199"/>
      <c r="M146" s="204"/>
      <c r="N146" s="205"/>
      <c r="O146" s="205"/>
      <c r="P146" s="205"/>
      <c r="Q146" s="205"/>
      <c r="R146" s="205"/>
      <c r="S146" s="205"/>
      <c r="T146" s="206"/>
      <c r="AT146" s="200" t="s">
        <v>165</v>
      </c>
      <c r="AU146" s="200" t="s">
        <v>82</v>
      </c>
      <c r="AV146" s="13" t="s">
        <v>161</v>
      </c>
      <c r="AW146" s="13" t="s">
        <v>33</v>
      </c>
      <c r="AX146" s="13" t="s">
        <v>80</v>
      </c>
      <c r="AY146" s="200" t="s">
        <v>154</v>
      </c>
    </row>
    <row r="147" s="1" customFormat="1" ht="22.5" customHeight="1">
      <c r="B147" s="175"/>
      <c r="C147" s="176" t="s">
        <v>218</v>
      </c>
      <c r="D147" s="176" t="s">
        <v>156</v>
      </c>
      <c r="E147" s="177" t="s">
        <v>942</v>
      </c>
      <c r="F147" s="178" t="s">
        <v>943</v>
      </c>
      <c r="G147" s="179" t="s">
        <v>206</v>
      </c>
      <c r="H147" s="180">
        <v>56.956000000000003</v>
      </c>
      <c r="I147" s="181"/>
      <c r="J147" s="182">
        <f>ROUND(I147*H147,2)</f>
        <v>0</v>
      </c>
      <c r="K147" s="178" t="s">
        <v>160</v>
      </c>
      <c r="L147" s="37"/>
      <c r="M147" s="183" t="s">
        <v>3</v>
      </c>
      <c r="N147" s="184" t="s">
        <v>43</v>
      </c>
      <c r="O147" s="67"/>
      <c r="P147" s="185">
        <f>O147*H147</f>
        <v>0</v>
      </c>
      <c r="Q147" s="185">
        <v>0</v>
      </c>
      <c r="R147" s="185">
        <f>Q147*H147</f>
        <v>0</v>
      </c>
      <c r="S147" s="185">
        <v>0</v>
      </c>
      <c r="T147" s="186">
        <f>S147*H147</f>
        <v>0</v>
      </c>
      <c r="AR147" s="19" t="s">
        <v>161</v>
      </c>
      <c r="AT147" s="19" t="s">
        <v>156</v>
      </c>
      <c r="AU147" s="19" t="s">
        <v>82</v>
      </c>
      <c r="AY147" s="19" t="s">
        <v>154</v>
      </c>
      <c r="BE147" s="187">
        <f>IF(N147="základní",J147,0)</f>
        <v>0</v>
      </c>
      <c r="BF147" s="187">
        <f>IF(N147="snížená",J147,0)</f>
        <v>0</v>
      </c>
      <c r="BG147" s="187">
        <f>IF(N147="zákl. přenesená",J147,0)</f>
        <v>0</v>
      </c>
      <c r="BH147" s="187">
        <f>IF(N147="sníž. přenesená",J147,0)</f>
        <v>0</v>
      </c>
      <c r="BI147" s="187">
        <f>IF(N147="nulová",J147,0)</f>
        <v>0</v>
      </c>
      <c r="BJ147" s="19" t="s">
        <v>80</v>
      </c>
      <c r="BK147" s="187">
        <f>ROUND(I147*H147,2)</f>
        <v>0</v>
      </c>
      <c r="BL147" s="19" t="s">
        <v>161</v>
      </c>
      <c r="BM147" s="19" t="s">
        <v>944</v>
      </c>
    </row>
    <row r="148" s="1" customFormat="1">
      <c r="B148" s="37"/>
      <c r="D148" s="188" t="s">
        <v>163</v>
      </c>
      <c r="F148" s="189" t="s">
        <v>939</v>
      </c>
      <c r="I148" s="121"/>
      <c r="L148" s="37"/>
      <c r="M148" s="190"/>
      <c r="N148" s="67"/>
      <c r="O148" s="67"/>
      <c r="P148" s="67"/>
      <c r="Q148" s="67"/>
      <c r="R148" s="67"/>
      <c r="S148" s="67"/>
      <c r="T148" s="68"/>
      <c r="AT148" s="19" t="s">
        <v>163</v>
      </c>
      <c r="AU148" s="19" t="s">
        <v>82</v>
      </c>
    </row>
    <row r="149" s="1" customFormat="1" ht="22.5" customHeight="1">
      <c r="B149" s="175"/>
      <c r="C149" s="176" t="s">
        <v>222</v>
      </c>
      <c r="D149" s="176" t="s">
        <v>156</v>
      </c>
      <c r="E149" s="177" t="s">
        <v>945</v>
      </c>
      <c r="F149" s="178" t="s">
        <v>946</v>
      </c>
      <c r="G149" s="179" t="s">
        <v>206</v>
      </c>
      <c r="H149" s="180">
        <v>38.911999999999999</v>
      </c>
      <c r="I149" s="181"/>
      <c r="J149" s="182">
        <f>ROUND(I149*H149,2)</f>
        <v>0</v>
      </c>
      <c r="K149" s="178" t="s">
        <v>160</v>
      </c>
      <c r="L149" s="37"/>
      <c r="M149" s="183" t="s">
        <v>3</v>
      </c>
      <c r="N149" s="184" t="s">
        <v>43</v>
      </c>
      <c r="O149" s="67"/>
      <c r="P149" s="185">
        <f>O149*H149</f>
        <v>0</v>
      </c>
      <c r="Q149" s="185">
        <v>0.00332</v>
      </c>
      <c r="R149" s="185">
        <f>Q149*H149</f>
        <v>0.12918784</v>
      </c>
      <c r="S149" s="185">
        <v>0</v>
      </c>
      <c r="T149" s="186">
        <f>S149*H149</f>
        <v>0</v>
      </c>
      <c r="AR149" s="19" t="s">
        <v>161</v>
      </c>
      <c r="AT149" s="19" t="s">
        <v>156</v>
      </c>
      <c r="AU149" s="19" t="s">
        <v>82</v>
      </c>
      <c r="AY149" s="19" t="s">
        <v>154</v>
      </c>
      <c r="BE149" s="187">
        <f>IF(N149="základní",J149,0)</f>
        <v>0</v>
      </c>
      <c r="BF149" s="187">
        <f>IF(N149="snížená",J149,0)</f>
        <v>0</v>
      </c>
      <c r="BG149" s="187">
        <f>IF(N149="zákl. přenesená",J149,0)</f>
        <v>0</v>
      </c>
      <c r="BH149" s="187">
        <f>IF(N149="sníž. přenesená",J149,0)</f>
        <v>0</v>
      </c>
      <c r="BI149" s="187">
        <f>IF(N149="nulová",J149,0)</f>
        <v>0</v>
      </c>
      <c r="BJ149" s="19" t="s">
        <v>80</v>
      </c>
      <c r="BK149" s="187">
        <f>ROUND(I149*H149,2)</f>
        <v>0</v>
      </c>
      <c r="BL149" s="19" t="s">
        <v>161</v>
      </c>
      <c r="BM149" s="19" t="s">
        <v>947</v>
      </c>
    </row>
    <row r="150" s="1" customFormat="1">
      <c r="B150" s="37"/>
      <c r="D150" s="188" t="s">
        <v>163</v>
      </c>
      <c r="F150" s="189" t="s">
        <v>939</v>
      </c>
      <c r="I150" s="121"/>
      <c r="L150" s="37"/>
      <c r="M150" s="190"/>
      <c r="N150" s="67"/>
      <c r="O150" s="67"/>
      <c r="P150" s="67"/>
      <c r="Q150" s="67"/>
      <c r="R150" s="67"/>
      <c r="S150" s="67"/>
      <c r="T150" s="68"/>
      <c r="AT150" s="19" t="s">
        <v>163</v>
      </c>
      <c r="AU150" s="19" t="s">
        <v>82</v>
      </c>
    </row>
    <row r="151" s="12" customFormat="1">
      <c r="B151" s="191"/>
      <c r="D151" s="188" t="s">
        <v>165</v>
      </c>
      <c r="E151" s="198" t="s">
        <v>3</v>
      </c>
      <c r="F151" s="192" t="s">
        <v>948</v>
      </c>
      <c r="H151" s="193">
        <v>1.885</v>
      </c>
      <c r="I151" s="194"/>
      <c r="L151" s="191"/>
      <c r="M151" s="195"/>
      <c r="N151" s="196"/>
      <c r="O151" s="196"/>
      <c r="P151" s="196"/>
      <c r="Q151" s="196"/>
      <c r="R151" s="196"/>
      <c r="S151" s="196"/>
      <c r="T151" s="197"/>
      <c r="AT151" s="198" t="s">
        <v>165</v>
      </c>
      <c r="AU151" s="198" t="s">
        <v>82</v>
      </c>
      <c r="AV151" s="12" t="s">
        <v>82</v>
      </c>
      <c r="AW151" s="12" t="s">
        <v>33</v>
      </c>
      <c r="AX151" s="12" t="s">
        <v>72</v>
      </c>
      <c r="AY151" s="198" t="s">
        <v>154</v>
      </c>
    </row>
    <row r="152" s="12" customFormat="1">
      <c r="B152" s="191"/>
      <c r="D152" s="188" t="s">
        <v>165</v>
      </c>
      <c r="E152" s="198" t="s">
        <v>3</v>
      </c>
      <c r="F152" s="192" t="s">
        <v>949</v>
      </c>
      <c r="H152" s="193">
        <v>13.195</v>
      </c>
      <c r="I152" s="194"/>
      <c r="L152" s="191"/>
      <c r="M152" s="195"/>
      <c r="N152" s="196"/>
      <c r="O152" s="196"/>
      <c r="P152" s="196"/>
      <c r="Q152" s="196"/>
      <c r="R152" s="196"/>
      <c r="S152" s="196"/>
      <c r="T152" s="197"/>
      <c r="AT152" s="198" t="s">
        <v>165</v>
      </c>
      <c r="AU152" s="198" t="s">
        <v>82</v>
      </c>
      <c r="AV152" s="12" t="s">
        <v>82</v>
      </c>
      <c r="AW152" s="12" t="s">
        <v>33</v>
      </c>
      <c r="AX152" s="12" t="s">
        <v>72</v>
      </c>
      <c r="AY152" s="198" t="s">
        <v>154</v>
      </c>
    </row>
    <row r="153" s="12" customFormat="1">
      <c r="B153" s="191"/>
      <c r="D153" s="188" t="s">
        <v>165</v>
      </c>
      <c r="E153" s="198" t="s">
        <v>3</v>
      </c>
      <c r="F153" s="192" t="s">
        <v>950</v>
      </c>
      <c r="H153" s="193">
        <v>3.2989999999999999</v>
      </c>
      <c r="I153" s="194"/>
      <c r="L153" s="191"/>
      <c r="M153" s="195"/>
      <c r="N153" s="196"/>
      <c r="O153" s="196"/>
      <c r="P153" s="196"/>
      <c r="Q153" s="196"/>
      <c r="R153" s="196"/>
      <c r="S153" s="196"/>
      <c r="T153" s="197"/>
      <c r="AT153" s="198" t="s">
        <v>165</v>
      </c>
      <c r="AU153" s="198" t="s">
        <v>82</v>
      </c>
      <c r="AV153" s="12" t="s">
        <v>82</v>
      </c>
      <c r="AW153" s="12" t="s">
        <v>33</v>
      </c>
      <c r="AX153" s="12" t="s">
        <v>72</v>
      </c>
      <c r="AY153" s="198" t="s">
        <v>154</v>
      </c>
    </row>
    <row r="154" s="12" customFormat="1">
      <c r="B154" s="191"/>
      <c r="D154" s="188" t="s">
        <v>165</v>
      </c>
      <c r="E154" s="198" t="s">
        <v>3</v>
      </c>
      <c r="F154" s="192" t="s">
        <v>951</v>
      </c>
      <c r="H154" s="193">
        <v>20.533000000000001</v>
      </c>
      <c r="I154" s="194"/>
      <c r="L154" s="191"/>
      <c r="M154" s="195"/>
      <c r="N154" s="196"/>
      <c r="O154" s="196"/>
      <c r="P154" s="196"/>
      <c r="Q154" s="196"/>
      <c r="R154" s="196"/>
      <c r="S154" s="196"/>
      <c r="T154" s="197"/>
      <c r="AT154" s="198" t="s">
        <v>165</v>
      </c>
      <c r="AU154" s="198" t="s">
        <v>82</v>
      </c>
      <c r="AV154" s="12" t="s">
        <v>82</v>
      </c>
      <c r="AW154" s="12" t="s">
        <v>33</v>
      </c>
      <c r="AX154" s="12" t="s">
        <v>72</v>
      </c>
      <c r="AY154" s="198" t="s">
        <v>154</v>
      </c>
    </row>
    <row r="155" s="13" customFormat="1">
      <c r="B155" s="199"/>
      <c r="D155" s="188" t="s">
        <v>165</v>
      </c>
      <c r="E155" s="200" t="s">
        <v>3</v>
      </c>
      <c r="F155" s="201" t="s">
        <v>179</v>
      </c>
      <c r="H155" s="202">
        <v>38.911999999999999</v>
      </c>
      <c r="I155" s="203"/>
      <c r="L155" s="199"/>
      <c r="M155" s="204"/>
      <c r="N155" s="205"/>
      <c r="O155" s="205"/>
      <c r="P155" s="205"/>
      <c r="Q155" s="205"/>
      <c r="R155" s="205"/>
      <c r="S155" s="205"/>
      <c r="T155" s="206"/>
      <c r="AT155" s="200" t="s">
        <v>165</v>
      </c>
      <c r="AU155" s="200" t="s">
        <v>82</v>
      </c>
      <c r="AV155" s="13" t="s">
        <v>161</v>
      </c>
      <c r="AW155" s="13" t="s">
        <v>33</v>
      </c>
      <c r="AX155" s="13" t="s">
        <v>80</v>
      </c>
      <c r="AY155" s="200" t="s">
        <v>154</v>
      </c>
    </row>
    <row r="156" s="1" customFormat="1" ht="22.5" customHeight="1">
      <c r="B156" s="175"/>
      <c r="C156" s="176" t="s">
        <v>227</v>
      </c>
      <c r="D156" s="176" t="s">
        <v>156</v>
      </c>
      <c r="E156" s="177" t="s">
        <v>952</v>
      </c>
      <c r="F156" s="178" t="s">
        <v>953</v>
      </c>
      <c r="G156" s="179" t="s">
        <v>206</v>
      </c>
      <c r="H156" s="180">
        <v>38.911999999999999</v>
      </c>
      <c r="I156" s="181"/>
      <c r="J156" s="182">
        <f>ROUND(I156*H156,2)</f>
        <v>0</v>
      </c>
      <c r="K156" s="178" t="s">
        <v>160</v>
      </c>
      <c r="L156" s="37"/>
      <c r="M156" s="183" t="s">
        <v>3</v>
      </c>
      <c r="N156" s="184" t="s">
        <v>43</v>
      </c>
      <c r="O156" s="67"/>
      <c r="P156" s="185">
        <f>O156*H156</f>
        <v>0</v>
      </c>
      <c r="Q156" s="185">
        <v>0</v>
      </c>
      <c r="R156" s="185">
        <f>Q156*H156</f>
        <v>0</v>
      </c>
      <c r="S156" s="185">
        <v>0</v>
      </c>
      <c r="T156" s="186">
        <f>S156*H156</f>
        <v>0</v>
      </c>
      <c r="AR156" s="19" t="s">
        <v>161</v>
      </c>
      <c r="AT156" s="19" t="s">
        <v>156</v>
      </c>
      <c r="AU156" s="19" t="s">
        <v>82</v>
      </c>
      <c r="AY156" s="19" t="s">
        <v>154</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161</v>
      </c>
      <c r="BM156" s="19" t="s">
        <v>954</v>
      </c>
    </row>
    <row r="157" s="1" customFormat="1">
      <c r="B157" s="37"/>
      <c r="D157" s="188" t="s">
        <v>163</v>
      </c>
      <c r="F157" s="189" t="s">
        <v>939</v>
      </c>
      <c r="I157" s="121"/>
      <c r="L157" s="37"/>
      <c r="M157" s="190"/>
      <c r="N157" s="67"/>
      <c r="O157" s="67"/>
      <c r="P157" s="67"/>
      <c r="Q157" s="67"/>
      <c r="R157" s="67"/>
      <c r="S157" s="67"/>
      <c r="T157" s="68"/>
      <c r="AT157" s="19" t="s">
        <v>163</v>
      </c>
      <c r="AU157" s="19" t="s">
        <v>82</v>
      </c>
    </row>
    <row r="158" s="1" customFormat="1" ht="16.5" customHeight="1">
      <c r="B158" s="175"/>
      <c r="C158" s="176" t="s">
        <v>231</v>
      </c>
      <c r="D158" s="176" t="s">
        <v>156</v>
      </c>
      <c r="E158" s="177" t="s">
        <v>955</v>
      </c>
      <c r="F158" s="178" t="s">
        <v>956</v>
      </c>
      <c r="G158" s="179" t="s">
        <v>235</v>
      </c>
      <c r="H158" s="180">
        <v>4.484</v>
      </c>
      <c r="I158" s="181"/>
      <c r="J158" s="182">
        <f>ROUND(I158*H158,2)</f>
        <v>0</v>
      </c>
      <c r="K158" s="178" t="s">
        <v>160</v>
      </c>
      <c r="L158" s="37"/>
      <c r="M158" s="183" t="s">
        <v>3</v>
      </c>
      <c r="N158" s="184" t="s">
        <v>43</v>
      </c>
      <c r="O158" s="67"/>
      <c r="P158" s="185">
        <f>O158*H158</f>
        <v>0</v>
      </c>
      <c r="Q158" s="185">
        <v>1.10951</v>
      </c>
      <c r="R158" s="185">
        <f>Q158*H158</f>
        <v>4.9750428400000004</v>
      </c>
      <c r="S158" s="185">
        <v>0</v>
      </c>
      <c r="T158" s="186">
        <f>S158*H158</f>
        <v>0</v>
      </c>
      <c r="AR158" s="19" t="s">
        <v>161</v>
      </c>
      <c r="AT158" s="19" t="s">
        <v>156</v>
      </c>
      <c r="AU158" s="19" t="s">
        <v>82</v>
      </c>
      <c r="AY158" s="19" t="s">
        <v>154</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161</v>
      </c>
      <c r="BM158" s="19" t="s">
        <v>957</v>
      </c>
    </row>
    <row r="159" s="12" customFormat="1">
      <c r="B159" s="191"/>
      <c r="D159" s="188" t="s">
        <v>165</v>
      </c>
      <c r="E159" s="198" t="s">
        <v>3</v>
      </c>
      <c r="F159" s="192" t="s">
        <v>958</v>
      </c>
      <c r="H159" s="193">
        <v>4.484</v>
      </c>
      <c r="I159" s="194"/>
      <c r="L159" s="191"/>
      <c r="M159" s="195"/>
      <c r="N159" s="196"/>
      <c r="O159" s="196"/>
      <c r="P159" s="196"/>
      <c r="Q159" s="196"/>
      <c r="R159" s="196"/>
      <c r="S159" s="196"/>
      <c r="T159" s="197"/>
      <c r="AT159" s="198" t="s">
        <v>165</v>
      </c>
      <c r="AU159" s="198" t="s">
        <v>82</v>
      </c>
      <c r="AV159" s="12" t="s">
        <v>82</v>
      </c>
      <c r="AW159" s="12" t="s">
        <v>33</v>
      </c>
      <c r="AX159" s="12" t="s">
        <v>80</v>
      </c>
      <c r="AY159" s="198" t="s">
        <v>154</v>
      </c>
    </row>
    <row r="160" s="1" customFormat="1" ht="22.5" customHeight="1">
      <c r="B160" s="175"/>
      <c r="C160" s="176" t="s">
        <v>238</v>
      </c>
      <c r="D160" s="176" t="s">
        <v>156</v>
      </c>
      <c r="E160" s="177" t="s">
        <v>959</v>
      </c>
      <c r="F160" s="178" t="s">
        <v>960</v>
      </c>
      <c r="G160" s="179" t="s">
        <v>241</v>
      </c>
      <c r="H160" s="180">
        <v>5</v>
      </c>
      <c r="I160" s="181"/>
      <c r="J160" s="182">
        <f>ROUND(I160*H160,2)</f>
        <v>0</v>
      </c>
      <c r="K160" s="178" t="s">
        <v>3</v>
      </c>
      <c r="L160" s="37"/>
      <c r="M160" s="183" t="s">
        <v>3</v>
      </c>
      <c r="N160" s="184" t="s">
        <v>43</v>
      </c>
      <c r="O160" s="67"/>
      <c r="P160" s="185">
        <f>O160*H160</f>
        <v>0</v>
      </c>
      <c r="Q160" s="185">
        <v>0.0049800000000000001</v>
      </c>
      <c r="R160" s="185">
        <f>Q160*H160</f>
        <v>0.024899999999999999</v>
      </c>
      <c r="S160" s="185">
        <v>0</v>
      </c>
      <c r="T160" s="186">
        <f>S160*H160</f>
        <v>0</v>
      </c>
      <c r="AR160" s="19" t="s">
        <v>161</v>
      </c>
      <c r="AT160" s="19" t="s">
        <v>156</v>
      </c>
      <c r="AU160" s="19" t="s">
        <v>82</v>
      </c>
      <c r="AY160" s="19" t="s">
        <v>154</v>
      </c>
      <c r="BE160" s="187">
        <f>IF(N160="základní",J160,0)</f>
        <v>0</v>
      </c>
      <c r="BF160" s="187">
        <f>IF(N160="snížená",J160,0)</f>
        <v>0</v>
      </c>
      <c r="BG160" s="187">
        <f>IF(N160="zákl. přenesená",J160,0)</f>
        <v>0</v>
      </c>
      <c r="BH160" s="187">
        <f>IF(N160="sníž. přenesená",J160,0)</f>
        <v>0</v>
      </c>
      <c r="BI160" s="187">
        <f>IF(N160="nulová",J160,0)</f>
        <v>0</v>
      </c>
      <c r="BJ160" s="19" t="s">
        <v>80</v>
      </c>
      <c r="BK160" s="187">
        <f>ROUND(I160*H160,2)</f>
        <v>0</v>
      </c>
      <c r="BL160" s="19" t="s">
        <v>161</v>
      </c>
      <c r="BM160" s="19" t="s">
        <v>961</v>
      </c>
    </row>
    <row r="161" s="1" customFormat="1">
      <c r="B161" s="37"/>
      <c r="D161" s="188" t="s">
        <v>163</v>
      </c>
      <c r="F161" s="189" t="s">
        <v>962</v>
      </c>
      <c r="I161" s="121"/>
      <c r="L161" s="37"/>
      <c r="M161" s="190"/>
      <c r="N161" s="67"/>
      <c r="O161" s="67"/>
      <c r="P161" s="67"/>
      <c r="Q161" s="67"/>
      <c r="R161" s="67"/>
      <c r="S161" s="67"/>
      <c r="T161" s="68"/>
      <c r="AT161" s="19" t="s">
        <v>163</v>
      </c>
      <c r="AU161" s="19" t="s">
        <v>82</v>
      </c>
    </row>
    <row r="162" s="12" customFormat="1">
      <c r="B162" s="191"/>
      <c r="D162" s="188" t="s">
        <v>165</v>
      </c>
      <c r="E162" s="198" t="s">
        <v>3</v>
      </c>
      <c r="F162" s="192" t="s">
        <v>963</v>
      </c>
      <c r="H162" s="193">
        <v>1</v>
      </c>
      <c r="I162" s="194"/>
      <c r="L162" s="191"/>
      <c r="M162" s="195"/>
      <c r="N162" s="196"/>
      <c r="O162" s="196"/>
      <c r="P162" s="196"/>
      <c r="Q162" s="196"/>
      <c r="R162" s="196"/>
      <c r="S162" s="196"/>
      <c r="T162" s="197"/>
      <c r="AT162" s="198" t="s">
        <v>165</v>
      </c>
      <c r="AU162" s="198" t="s">
        <v>82</v>
      </c>
      <c r="AV162" s="12" t="s">
        <v>82</v>
      </c>
      <c r="AW162" s="12" t="s">
        <v>33</v>
      </c>
      <c r="AX162" s="12" t="s">
        <v>72</v>
      </c>
      <c r="AY162" s="198" t="s">
        <v>154</v>
      </c>
    </row>
    <row r="163" s="12" customFormat="1">
      <c r="B163" s="191"/>
      <c r="D163" s="188" t="s">
        <v>165</v>
      </c>
      <c r="E163" s="198" t="s">
        <v>3</v>
      </c>
      <c r="F163" s="192" t="s">
        <v>964</v>
      </c>
      <c r="H163" s="193">
        <v>1</v>
      </c>
      <c r="I163" s="194"/>
      <c r="L163" s="191"/>
      <c r="M163" s="195"/>
      <c r="N163" s="196"/>
      <c r="O163" s="196"/>
      <c r="P163" s="196"/>
      <c r="Q163" s="196"/>
      <c r="R163" s="196"/>
      <c r="S163" s="196"/>
      <c r="T163" s="197"/>
      <c r="AT163" s="198" t="s">
        <v>165</v>
      </c>
      <c r="AU163" s="198" t="s">
        <v>82</v>
      </c>
      <c r="AV163" s="12" t="s">
        <v>82</v>
      </c>
      <c r="AW163" s="12" t="s">
        <v>33</v>
      </c>
      <c r="AX163" s="12" t="s">
        <v>72</v>
      </c>
      <c r="AY163" s="198" t="s">
        <v>154</v>
      </c>
    </row>
    <row r="164" s="12" customFormat="1">
      <c r="B164" s="191"/>
      <c r="D164" s="188" t="s">
        <v>165</v>
      </c>
      <c r="E164" s="198" t="s">
        <v>3</v>
      </c>
      <c r="F164" s="192" t="s">
        <v>965</v>
      </c>
      <c r="H164" s="193">
        <v>1</v>
      </c>
      <c r="I164" s="194"/>
      <c r="L164" s="191"/>
      <c r="M164" s="195"/>
      <c r="N164" s="196"/>
      <c r="O164" s="196"/>
      <c r="P164" s="196"/>
      <c r="Q164" s="196"/>
      <c r="R164" s="196"/>
      <c r="S164" s="196"/>
      <c r="T164" s="197"/>
      <c r="AT164" s="198" t="s">
        <v>165</v>
      </c>
      <c r="AU164" s="198" t="s">
        <v>82</v>
      </c>
      <c r="AV164" s="12" t="s">
        <v>82</v>
      </c>
      <c r="AW164" s="12" t="s">
        <v>33</v>
      </c>
      <c r="AX164" s="12" t="s">
        <v>72</v>
      </c>
      <c r="AY164" s="198" t="s">
        <v>154</v>
      </c>
    </row>
    <row r="165" s="12" customFormat="1">
      <c r="B165" s="191"/>
      <c r="D165" s="188" t="s">
        <v>165</v>
      </c>
      <c r="E165" s="198" t="s">
        <v>3</v>
      </c>
      <c r="F165" s="192" t="s">
        <v>966</v>
      </c>
      <c r="H165" s="193">
        <v>1</v>
      </c>
      <c r="I165" s="194"/>
      <c r="L165" s="191"/>
      <c r="M165" s="195"/>
      <c r="N165" s="196"/>
      <c r="O165" s="196"/>
      <c r="P165" s="196"/>
      <c r="Q165" s="196"/>
      <c r="R165" s="196"/>
      <c r="S165" s="196"/>
      <c r="T165" s="197"/>
      <c r="AT165" s="198" t="s">
        <v>165</v>
      </c>
      <c r="AU165" s="198" t="s">
        <v>82</v>
      </c>
      <c r="AV165" s="12" t="s">
        <v>82</v>
      </c>
      <c r="AW165" s="12" t="s">
        <v>33</v>
      </c>
      <c r="AX165" s="12" t="s">
        <v>72</v>
      </c>
      <c r="AY165" s="198" t="s">
        <v>154</v>
      </c>
    </row>
    <row r="166" s="12" customFormat="1">
      <c r="B166" s="191"/>
      <c r="D166" s="188" t="s">
        <v>165</v>
      </c>
      <c r="E166" s="198" t="s">
        <v>3</v>
      </c>
      <c r="F166" s="192" t="s">
        <v>967</v>
      </c>
      <c r="H166" s="193">
        <v>1</v>
      </c>
      <c r="I166" s="194"/>
      <c r="L166" s="191"/>
      <c r="M166" s="195"/>
      <c r="N166" s="196"/>
      <c r="O166" s="196"/>
      <c r="P166" s="196"/>
      <c r="Q166" s="196"/>
      <c r="R166" s="196"/>
      <c r="S166" s="196"/>
      <c r="T166" s="197"/>
      <c r="AT166" s="198" t="s">
        <v>165</v>
      </c>
      <c r="AU166" s="198" t="s">
        <v>82</v>
      </c>
      <c r="AV166" s="12" t="s">
        <v>82</v>
      </c>
      <c r="AW166" s="12" t="s">
        <v>33</v>
      </c>
      <c r="AX166" s="12" t="s">
        <v>72</v>
      </c>
      <c r="AY166" s="198" t="s">
        <v>154</v>
      </c>
    </row>
    <row r="167" s="13" customFormat="1">
      <c r="B167" s="199"/>
      <c r="D167" s="188" t="s">
        <v>165</v>
      </c>
      <c r="E167" s="200" t="s">
        <v>3</v>
      </c>
      <c r="F167" s="201" t="s">
        <v>179</v>
      </c>
      <c r="H167" s="202">
        <v>5</v>
      </c>
      <c r="I167" s="203"/>
      <c r="L167" s="199"/>
      <c r="M167" s="204"/>
      <c r="N167" s="205"/>
      <c r="O167" s="205"/>
      <c r="P167" s="205"/>
      <c r="Q167" s="205"/>
      <c r="R167" s="205"/>
      <c r="S167" s="205"/>
      <c r="T167" s="206"/>
      <c r="AT167" s="200" t="s">
        <v>165</v>
      </c>
      <c r="AU167" s="200" t="s">
        <v>82</v>
      </c>
      <c r="AV167" s="13" t="s">
        <v>161</v>
      </c>
      <c r="AW167" s="13" t="s">
        <v>33</v>
      </c>
      <c r="AX167" s="13" t="s">
        <v>80</v>
      </c>
      <c r="AY167" s="200" t="s">
        <v>154</v>
      </c>
    </row>
    <row r="168" s="11" customFormat="1" ht="22.8" customHeight="1">
      <c r="B168" s="162"/>
      <c r="D168" s="163" t="s">
        <v>71</v>
      </c>
      <c r="E168" s="173" t="s">
        <v>193</v>
      </c>
      <c r="F168" s="173" t="s">
        <v>968</v>
      </c>
      <c r="I168" s="165"/>
      <c r="J168" s="174">
        <f>BK168</f>
        <v>0</v>
      </c>
      <c r="L168" s="162"/>
      <c r="M168" s="167"/>
      <c r="N168" s="168"/>
      <c r="O168" s="168"/>
      <c r="P168" s="169">
        <f>SUM(P169:P173)</f>
        <v>0</v>
      </c>
      <c r="Q168" s="168"/>
      <c r="R168" s="169">
        <f>SUM(R169:R173)</f>
        <v>2.74523151</v>
      </c>
      <c r="S168" s="168"/>
      <c r="T168" s="170">
        <f>SUM(T169:T173)</f>
        <v>0</v>
      </c>
      <c r="AR168" s="163" t="s">
        <v>80</v>
      </c>
      <c r="AT168" s="171" t="s">
        <v>71</v>
      </c>
      <c r="AU168" s="171" t="s">
        <v>80</v>
      </c>
      <c r="AY168" s="163" t="s">
        <v>154</v>
      </c>
      <c r="BK168" s="172">
        <f>SUM(BK169:BK173)</f>
        <v>0</v>
      </c>
    </row>
    <row r="169" s="1" customFormat="1" ht="16.5" customHeight="1">
      <c r="B169" s="175"/>
      <c r="C169" s="176" t="s">
        <v>9</v>
      </c>
      <c r="D169" s="176" t="s">
        <v>156</v>
      </c>
      <c r="E169" s="177" t="s">
        <v>969</v>
      </c>
      <c r="F169" s="178" t="s">
        <v>970</v>
      </c>
      <c r="G169" s="179" t="s">
        <v>123</v>
      </c>
      <c r="H169" s="180">
        <v>1.119</v>
      </c>
      <c r="I169" s="181"/>
      <c r="J169" s="182">
        <f>ROUND(I169*H169,2)</f>
        <v>0</v>
      </c>
      <c r="K169" s="178" t="s">
        <v>160</v>
      </c>
      <c r="L169" s="37"/>
      <c r="M169" s="183" t="s">
        <v>3</v>
      </c>
      <c r="N169" s="184" t="s">
        <v>43</v>
      </c>
      <c r="O169" s="67"/>
      <c r="P169" s="185">
        <f>O169*H169</f>
        <v>0</v>
      </c>
      <c r="Q169" s="185">
        <v>2.45329</v>
      </c>
      <c r="R169" s="185">
        <f>Q169*H169</f>
        <v>2.74523151</v>
      </c>
      <c r="S169" s="185">
        <v>0</v>
      </c>
      <c r="T169" s="186">
        <f>S169*H169</f>
        <v>0</v>
      </c>
      <c r="AR169" s="19" t="s">
        <v>161</v>
      </c>
      <c r="AT169" s="19" t="s">
        <v>156</v>
      </c>
      <c r="AU169" s="19" t="s">
        <v>82</v>
      </c>
      <c r="AY169" s="19" t="s">
        <v>154</v>
      </c>
      <c r="BE169" s="187">
        <f>IF(N169="základní",J169,0)</f>
        <v>0</v>
      </c>
      <c r="BF169" s="187">
        <f>IF(N169="snížená",J169,0)</f>
        <v>0</v>
      </c>
      <c r="BG169" s="187">
        <f>IF(N169="zákl. přenesená",J169,0)</f>
        <v>0</v>
      </c>
      <c r="BH169" s="187">
        <f>IF(N169="sníž. přenesená",J169,0)</f>
        <v>0</v>
      </c>
      <c r="BI169" s="187">
        <f>IF(N169="nulová",J169,0)</f>
        <v>0</v>
      </c>
      <c r="BJ169" s="19" t="s">
        <v>80</v>
      </c>
      <c r="BK169" s="187">
        <f>ROUND(I169*H169,2)</f>
        <v>0</v>
      </c>
      <c r="BL169" s="19" t="s">
        <v>161</v>
      </c>
      <c r="BM169" s="19" t="s">
        <v>971</v>
      </c>
    </row>
    <row r="170" s="1" customFormat="1">
      <c r="B170" s="37"/>
      <c r="D170" s="188" t="s">
        <v>163</v>
      </c>
      <c r="F170" s="189" t="s">
        <v>972</v>
      </c>
      <c r="I170" s="121"/>
      <c r="L170" s="37"/>
      <c r="M170" s="190"/>
      <c r="N170" s="67"/>
      <c r="O170" s="67"/>
      <c r="P170" s="67"/>
      <c r="Q170" s="67"/>
      <c r="R170" s="67"/>
      <c r="S170" s="67"/>
      <c r="T170" s="68"/>
      <c r="AT170" s="19" t="s">
        <v>163</v>
      </c>
      <c r="AU170" s="19" t="s">
        <v>82</v>
      </c>
    </row>
    <row r="171" s="12" customFormat="1">
      <c r="B171" s="191"/>
      <c r="D171" s="188" t="s">
        <v>165</v>
      </c>
      <c r="E171" s="198" t="s">
        <v>3</v>
      </c>
      <c r="F171" s="192" t="s">
        <v>973</v>
      </c>
      <c r="H171" s="193">
        <v>1.119</v>
      </c>
      <c r="I171" s="194"/>
      <c r="L171" s="191"/>
      <c r="M171" s="195"/>
      <c r="N171" s="196"/>
      <c r="O171" s="196"/>
      <c r="P171" s="196"/>
      <c r="Q171" s="196"/>
      <c r="R171" s="196"/>
      <c r="S171" s="196"/>
      <c r="T171" s="197"/>
      <c r="AT171" s="198" t="s">
        <v>165</v>
      </c>
      <c r="AU171" s="198" t="s">
        <v>82</v>
      </c>
      <c r="AV171" s="12" t="s">
        <v>82</v>
      </c>
      <c r="AW171" s="12" t="s">
        <v>33</v>
      </c>
      <c r="AX171" s="12" t="s">
        <v>80</v>
      </c>
      <c r="AY171" s="198" t="s">
        <v>154</v>
      </c>
    </row>
    <row r="172" s="1" customFormat="1" ht="16.5" customHeight="1">
      <c r="B172" s="175"/>
      <c r="C172" s="176" t="s">
        <v>250</v>
      </c>
      <c r="D172" s="176" t="s">
        <v>156</v>
      </c>
      <c r="E172" s="177" t="s">
        <v>974</v>
      </c>
      <c r="F172" s="178" t="s">
        <v>975</v>
      </c>
      <c r="G172" s="179" t="s">
        <v>123</v>
      </c>
      <c r="H172" s="180">
        <v>1.119</v>
      </c>
      <c r="I172" s="181"/>
      <c r="J172" s="182">
        <f>ROUND(I172*H172,2)</f>
        <v>0</v>
      </c>
      <c r="K172" s="178" t="s">
        <v>160</v>
      </c>
      <c r="L172" s="37"/>
      <c r="M172" s="183" t="s">
        <v>3</v>
      </c>
      <c r="N172" s="184" t="s">
        <v>43</v>
      </c>
      <c r="O172" s="67"/>
      <c r="P172" s="185">
        <f>O172*H172</f>
        <v>0</v>
      </c>
      <c r="Q172" s="185">
        <v>0</v>
      </c>
      <c r="R172" s="185">
        <f>Q172*H172</f>
        <v>0</v>
      </c>
      <c r="S172" s="185">
        <v>0</v>
      </c>
      <c r="T172" s="186">
        <f>S172*H172</f>
        <v>0</v>
      </c>
      <c r="AR172" s="19" t="s">
        <v>161</v>
      </c>
      <c r="AT172" s="19" t="s">
        <v>156</v>
      </c>
      <c r="AU172" s="19" t="s">
        <v>82</v>
      </c>
      <c r="AY172" s="19" t="s">
        <v>154</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161</v>
      </c>
      <c r="BM172" s="19" t="s">
        <v>976</v>
      </c>
    </row>
    <row r="173" s="1" customFormat="1">
      <c r="B173" s="37"/>
      <c r="D173" s="188" t="s">
        <v>163</v>
      </c>
      <c r="F173" s="189" t="s">
        <v>977</v>
      </c>
      <c r="I173" s="121"/>
      <c r="L173" s="37"/>
      <c r="M173" s="190"/>
      <c r="N173" s="67"/>
      <c r="O173" s="67"/>
      <c r="P173" s="67"/>
      <c r="Q173" s="67"/>
      <c r="R173" s="67"/>
      <c r="S173" s="67"/>
      <c r="T173" s="68"/>
      <c r="AT173" s="19" t="s">
        <v>163</v>
      </c>
      <c r="AU173" s="19" t="s">
        <v>82</v>
      </c>
    </row>
    <row r="174" s="11" customFormat="1" ht="22.8" customHeight="1">
      <c r="B174" s="162"/>
      <c r="D174" s="163" t="s">
        <v>71</v>
      </c>
      <c r="E174" s="173" t="s">
        <v>213</v>
      </c>
      <c r="F174" s="173" t="s">
        <v>978</v>
      </c>
      <c r="I174" s="165"/>
      <c r="J174" s="174">
        <f>BK174</f>
        <v>0</v>
      </c>
      <c r="L174" s="162"/>
      <c r="M174" s="167"/>
      <c r="N174" s="168"/>
      <c r="O174" s="168"/>
      <c r="P174" s="169">
        <f>SUM(P175:P203)</f>
        <v>0</v>
      </c>
      <c r="Q174" s="168"/>
      <c r="R174" s="169">
        <f>SUM(R175:R203)</f>
        <v>9.0208191099999997</v>
      </c>
      <c r="S174" s="168"/>
      <c r="T174" s="170">
        <f>SUM(T175:T203)</f>
        <v>0</v>
      </c>
      <c r="AR174" s="163" t="s">
        <v>80</v>
      </c>
      <c r="AT174" s="171" t="s">
        <v>71</v>
      </c>
      <c r="AU174" s="171" t="s">
        <v>80</v>
      </c>
      <c r="AY174" s="163" t="s">
        <v>154</v>
      </c>
      <c r="BK174" s="172">
        <f>SUM(BK175:BK203)</f>
        <v>0</v>
      </c>
    </row>
    <row r="175" s="1" customFormat="1" ht="16.5" customHeight="1">
      <c r="B175" s="175"/>
      <c r="C175" s="176" t="s">
        <v>256</v>
      </c>
      <c r="D175" s="176" t="s">
        <v>156</v>
      </c>
      <c r="E175" s="177" t="s">
        <v>979</v>
      </c>
      <c r="F175" s="178" t="s">
        <v>980</v>
      </c>
      <c r="G175" s="179" t="s">
        <v>241</v>
      </c>
      <c r="H175" s="180">
        <v>7</v>
      </c>
      <c r="I175" s="181"/>
      <c r="J175" s="182">
        <f>ROUND(I175*H175,2)</f>
        <v>0</v>
      </c>
      <c r="K175" s="178" t="s">
        <v>981</v>
      </c>
      <c r="L175" s="37"/>
      <c r="M175" s="183" t="s">
        <v>3</v>
      </c>
      <c r="N175" s="184" t="s">
        <v>43</v>
      </c>
      <c r="O175" s="67"/>
      <c r="P175" s="185">
        <f>O175*H175</f>
        <v>0</v>
      </c>
      <c r="Q175" s="185">
        <v>0.0046800000000000001</v>
      </c>
      <c r="R175" s="185">
        <f>Q175*H175</f>
        <v>0.032759999999999997</v>
      </c>
      <c r="S175" s="185">
        <v>0</v>
      </c>
      <c r="T175" s="186">
        <f>S175*H175</f>
        <v>0</v>
      </c>
      <c r="AR175" s="19" t="s">
        <v>161</v>
      </c>
      <c r="AT175" s="19" t="s">
        <v>156</v>
      </c>
      <c r="AU175" s="19" t="s">
        <v>82</v>
      </c>
      <c r="AY175" s="19" t="s">
        <v>154</v>
      </c>
      <c r="BE175" s="187">
        <f>IF(N175="základní",J175,0)</f>
        <v>0</v>
      </c>
      <c r="BF175" s="187">
        <f>IF(N175="snížená",J175,0)</f>
        <v>0</v>
      </c>
      <c r="BG175" s="187">
        <f>IF(N175="zákl. přenesená",J175,0)</f>
        <v>0</v>
      </c>
      <c r="BH175" s="187">
        <f>IF(N175="sníž. přenesená",J175,0)</f>
        <v>0</v>
      </c>
      <c r="BI175" s="187">
        <f>IF(N175="nulová",J175,0)</f>
        <v>0</v>
      </c>
      <c r="BJ175" s="19" t="s">
        <v>80</v>
      </c>
      <c r="BK175" s="187">
        <f>ROUND(I175*H175,2)</f>
        <v>0</v>
      </c>
      <c r="BL175" s="19" t="s">
        <v>161</v>
      </c>
      <c r="BM175" s="19" t="s">
        <v>982</v>
      </c>
    </row>
    <row r="176" s="1" customFormat="1">
      <c r="B176" s="37"/>
      <c r="D176" s="188" t="s">
        <v>163</v>
      </c>
      <c r="F176" s="189" t="s">
        <v>983</v>
      </c>
      <c r="I176" s="121"/>
      <c r="L176" s="37"/>
      <c r="M176" s="190"/>
      <c r="N176" s="67"/>
      <c r="O176" s="67"/>
      <c r="P176" s="67"/>
      <c r="Q176" s="67"/>
      <c r="R176" s="67"/>
      <c r="S176" s="67"/>
      <c r="T176" s="68"/>
      <c r="AT176" s="19" t="s">
        <v>163</v>
      </c>
      <c r="AU176" s="19" t="s">
        <v>82</v>
      </c>
    </row>
    <row r="177" s="1" customFormat="1" ht="16.5" customHeight="1">
      <c r="B177" s="175"/>
      <c r="C177" s="207" t="s">
        <v>262</v>
      </c>
      <c r="D177" s="207" t="s">
        <v>232</v>
      </c>
      <c r="E177" s="208" t="s">
        <v>984</v>
      </c>
      <c r="F177" s="209" t="s">
        <v>985</v>
      </c>
      <c r="G177" s="210" t="s">
        <v>241</v>
      </c>
      <c r="H177" s="211">
        <v>7</v>
      </c>
      <c r="I177" s="212"/>
      <c r="J177" s="213">
        <f>ROUND(I177*H177,2)</f>
        <v>0</v>
      </c>
      <c r="K177" s="209" t="s">
        <v>981</v>
      </c>
      <c r="L177" s="214"/>
      <c r="M177" s="215" t="s">
        <v>3</v>
      </c>
      <c r="N177" s="216" t="s">
        <v>43</v>
      </c>
      <c r="O177" s="67"/>
      <c r="P177" s="185">
        <f>O177*H177</f>
        <v>0</v>
      </c>
      <c r="Q177" s="185">
        <v>0.010999999999999999</v>
      </c>
      <c r="R177" s="185">
        <f>Q177*H177</f>
        <v>0.076999999999999999</v>
      </c>
      <c r="S177" s="185">
        <v>0</v>
      </c>
      <c r="T177" s="186">
        <f>S177*H177</f>
        <v>0</v>
      </c>
      <c r="AR177" s="19" t="s">
        <v>203</v>
      </c>
      <c r="AT177" s="19" t="s">
        <v>232</v>
      </c>
      <c r="AU177" s="19" t="s">
        <v>82</v>
      </c>
      <c r="AY177" s="19" t="s">
        <v>154</v>
      </c>
      <c r="BE177" s="187">
        <f>IF(N177="základní",J177,0)</f>
        <v>0</v>
      </c>
      <c r="BF177" s="187">
        <f>IF(N177="snížená",J177,0)</f>
        <v>0</v>
      </c>
      <c r="BG177" s="187">
        <f>IF(N177="zákl. přenesená",J177,0)</f>
        <v>0</v>
      </c>
      <c r="BH177" s="187">
        <f>IF(N177="sníž. přenesená",J177,0)</f>
        <v>0</v>
      </c>
      <c r="BI177" s="187">
        <f>IF(N177="nulová",J177,0)</f>
        <v>0</v>
      </c>
      <c r="BJ177" s="19" t="s">
        <v>80</v>
      </c>
      <c r="BK177" s="187">
        <f>ROUND(I177*H177,2)</f>
        <v>0</v>
      </c>
      <c r="BL177" s="19" t="s">
        <v>161</v>
      </c>
      <c r="BM177" s="19" t="s">
        <v>986</v>
      </c>
    </row>
    <row r="178" s="14" customFormat="1">
      <c r="B178" s="217"/>
      <c r="D178" s="188" t="s">
        <v>165</v>
      </c>
      <c r="E178" s="218" t="s">
        <v>3</v>
      </c>
      <c r="F178" s="219" t="s">
        <v>987</v>
      </c>
      <c r="H178" s="218" t="s">
        <v>3</v>
      </c>
      <c r="I178" s="220"/>
      <c r="L178" s="217"/>
      <c r="M178" s="221"/>
      <c r="N178" s="222"/>
      <c r="O178" s="222"/>
      <c r="P178" s="222"/>
      <c r="Q178" s="222"/>
      <c r="R178" s="222"/>
      <c r="S178" s="222"/>
      <c r="T178" s="223"/>
      <c r="AT178" s="218" t="s">
        <v>165</v>
      </c>
      <c r="AU178" s="218" t="s">
        <v>82</v>
      </c>
      <c r="AV178" s="14" t="s">
        <v>80</v>
      </c>
      <c r="AW178" s="14" t="s">
        <v>33</v>
      </c>
      <c r="AX178" s="14" t="s">
        <v>72</v>
      </c>
      <c r="AY178" s="218" t="s">
        <v>154</v>
      </c>
    </row>
    <row r="179" s="12" customFormat="1">
      <c r="B179" s="191"/>
      <c r="D179" s="188" t="s">
        <v>165</v>
      </c>
      <c r="E179" s="198" t="s">
        <v>3</v>
      </c>
      <c r="F179" s="192" t="s">
        <v>988</v>
      </c>
      <c r="H179" s="193">
        <v>1</v>
      </c>
      <c r="I179" s="194"/>
      <c r="L179" s="191"/>
      <c r="M179" s="195"/>
      <c r="N179" s="196"/>
      <c r="O179" s="196"/>
      <c r="P179" s="196"/>
      <c r="Q179" s="196"/>
      <c r="R179" s="196"/>
      <c r="S179" s="196"/>
      <c r="T179" s="197"/>
      <c r="AT179" s="198" t="s">
        <v>165</v>
      </c>
      <c r="AU179" s="198" t="s">
        <v>82</v>
      </c>
      <c r="AV179" s="12" t="s">
        <v>82</v>
      </c>
      <c r="AW179" s="12" t="s">
        <v>33</v>
      </c>
      <c r="AX179" s="12" t="s">
        <v>72</v>
      </c>
      <c r="AY179" s="198" t="s">
        <v>154</v>
      </c>
    </row>
    <row r="180" s="12" customFormat="1">
      <c r="B180" s="191"/>
      <c r="D180" s="188" t="s">
        <v>165</v>
      </c>
      <c r="E180" s="198" t="s">
        <v>3</v>
      </c>
      <c r="F180" s="192" t="s">
        <v>989</v>
      </c>
      <c r="H180" s="193">
        <v>3</v>
      </c>
      <c r="I180" s="194"/>
      <c r="L180" s="191"/>
      <c r="M180" s="195"/>
      <c r="N180" s="196"/>
      <c r="O180" s="196"/>
      <c r="P180" s="196"/>
      <c r="Q180" s="196"/>
      <c r="R180" s="196"/>
      <c r="S180" s="196"/>
      <c r="T180" s="197"/>
      <c r="AT180" s="198" t="s">
        <v>165</v>
      </c>
      <c r="AU180" s="198" t="s">
        <v>82</v>
      </c>
      <c r="AV180" s="12" t="s">
        <v>82</v>
      </c>
      <c r="AW180" s="12" t="s">
        <v>33</v>
      </c>
      <c r="AX180" s="12" t="s">
        <v>72</v>
      </c>
      <c r="AY180" s="198" t="s">
        <v>154</v>
      </c>
    </row>
    <row r="181" s="12" customFormat="1">
      <c r="B181" s="191"/>
      <c r="D181" s="188" t="s">
        <v>165</v>
      </c>
      <c r="E181" s="198" t="s">
        <v>3</v>
      </c>
      <c r="F181" s="192" t="s">
        <v>990</v>
      </c>
      <c r="H181" s="193">
        <v>1</v>
      </c>
      <c r="I181" s="194"/>
      <c r="L181" s="191"/>
      <c r="M181" s="195"/>
      <c r="N181" s="196"/>
      <c r="O181" s="196"/>
      <c r="P181" s="196"/>
      <c r="Q181" s="196"/>
      <c r="R181" s="196"/>
      <c r="S181" s="196"/>
      <c r="T181" s="197"/>
      <c r="AT181" s="198" t="s">
        <v>165</v>
      </c>
      <c r="AU181" s="198" t="s">
        <v>82</v>
      </c>
      <c r="AV181" s="12" t="s">
        <v>82</v>
      </c>
      <c r="AW181" s="12" t="s">
        <v>33</v>
      </c>
      <c r="AX181" s="12" t="s">
        <v>72</v>
      </c>
      <c r="AY181" s="198" t="s">
        <v>154</v>
      </c>
    </row>
    <row r="182" s="12" customFormat="1">
      <c r="B182" s="191"/>
      <c r="D182" s="188" t="s">
        <v>165</v>
      </c>
      <c r="E182" s="198" t="s">
        <v>3</v>
      </c>
      <c r="F182" s="192" t="s">
        <v>991</v>
      </c>
      <c r="H182" s="193">
        <v>2</v>
      </c>
      <c r="I182" s="194"/>
      <c r="L182" s="191"/>
      <c r="M182" s="195"/>
      <c r="N182" s="196"/>
      <c r="O182" s="196"/>
      <c r="P182" s="196"/>
      <c r="Q182" s="196"/>
      <c r="R182" s="196"/>
      <c r="S182" s="196"/>
      <c r="T182" s="197"/>
      <c r="AT182" s="198" t="s">
        <v>165</v>
      </c>
      <c r="AU182" s="198" t="s">
        <v>82</v>
      </c>
      <c r="AV182" s="12" t="s">
        <v>82</v>
      </c>
      <c r="AW182" s="12" t="s">
        <v>33</v>
      </c>
      <c r="AX182" s="12" t="s">
        <v>72</v>
      </c>
      <c r="AY182" s="198" t="s">
        <v>154</v>
      </c>
    </row>
    <row r="183" s="13" customFormat="1">
      <c r="B183" s="199"/>
      <c r="D183" s="188" t="s">
        <v>165</v>
      </c>
      <c r="E183" s="200" t="s">
        <v>3</v>
      </c>
      <c r="F183" s="201" t="s">
        <v>179</v>
      </c>
      <c r="H183" s="202">
        <v>7</v>
      </c>
      <c r="I183" s="203"/>
      <c r="L183" s="199"/>
      <c r="M183" s="204"/>
      <c r="N183" s="205"/>
      <c r="O183" s="205"/>
      <c r="P183" s="205"/>
      <c r="Q183" s="205"/>
      <c r="R183" s="205"/>
      <c r="S183" s="205"/>
      <c r="T183" s="206"/>
      <c r="AT183" s="200" t="s">
        <v>165</v>
      </c>
      <c r="AU183" s="200" t="s">
        <v>82</v>
      </c>
      <c r="AV183" s="13" t="s">
        <v>161</v>
      </c>
      <c r="AW183" s="13" t="s">
        <v>33</v>
      </c>
      <c r="AX183" s="13" t="s">
        <v>80</v>
      </c>
      <c r="AY183" s="200" t="s">
        <v>154</v>
      </c>
    </row>
    <row r="184" s="1" customFormat="1" ht="22.5" customHeight="1">
      <c r="B184" s="175"/>
      <c r="C184" s="176" t="s">
        <v>269</v>
      </c>
      <c r="D184" s="176" t="s">
        <v>156</v>
      </c>
      <c r="E184" s="177" t="s">
        <v>992</v>
      </c>
      <c r="F184" s="178" t="s">
        <v>993</v>
      </c>
      <c r="G184" s="179" t="s">
        <v>123</v>
      </c>
      <c r="H184" s="180">
        <v>8.9109999999999996</v>
      </c>
      <c r="I184" s="181"/>
      <c r="J184" s="182">
        <f>ROUND(I184*H184,2)</f>
        <v>0</v>
      </c>
      <c r="K184" s="178" t="s">
        <v>3</v>
      </c>
      <c r="L184" s="37"/>
      <c r="M184" s="183" t="s">
        <v>3</v>
      </c>
      <c r="N184" s="184" t="s">
        <v>43</v>
      </c>
      <c r="O184" s="67"/>
      <c r="P184" s="185">
        <f>O184*H184</f>
        <v>0</v>
      </c>
      <c r="Q184" s="185">
        <v>0</v>
      </c>
      <c r="R184" s="185">
        <f>Q184*H184</f>
        <v>0</v>
      </c>
      <c r="S184" s="185">
        <v>0</v>
      </c>
      <c r="T184" s="186">
        <f>S184*H184</f>
        <v>0</v>
      </c>
      <c r="AR184" s="19" t="s">
        <v>161</v>
      </c>
      <c r="AT184" s="19" t="s">
        <v>156</v>
      </c>
      <c r="AU184" s="19" t="s">
        <v>82</v>
      </c>
      <c r="AY184" s="19" t="s">
        <v>154</v>
      </c>
      <c r="BE184" s="187">
        <f>IF(N184="základní",J184,0)</f>
        <v>0</v>
      </c>
      <c r="BF184" s="187">
        <f>IF(N184="snížená",J184,0)</f>
        <v>0</v>
      </c>
      <c r="BG184" s="187">
        <f>IF(N184="zákl. přenesená",J184,0)</f>
        <v>0</v>
      </c>
      <c r="BH184" s="187">
        <f>IF(N184="sníž. přenesená",J184,0)</f>
        <v>0</v>
      </c>
      <c r="BI184" s="187">
        <f>IF(N184="nulová",J184,0)</f>
        <v>0</v>
      </c>
      <c r="BJ184" s="19" t="s">
        <v>80</v>
      </c>
      <c r="BK184" s="187">
        <f>ROUND(I184*H184,2)</f>
        <v>0</v>
      </c>
      <c r="BL184" s="19" t="s">
        <v>161</v>
      </c>
      <c r="BM184" s="19" t="s">
        <v>994</v>
      </c>
    </row>
    <row r="185" s="1" customFormat="1">
      <c r="B185" s="37"/>
      <c r="D185" s="188" t="s">
        <v>163</v>
      </c>
      <c r="F185" s="189" t="s">
        <v>995</v>
      </c>
      <c r="I185" s="121"/>
      <c r="L185" s="37"/>
      <c r="M185" s="190"/>
      <c r="N185" s="67"/>
      <c r="O185" s="67"/>
      <c r="P185" s="67"/>
      <c r="Q185" s="67"/>
      <c r="R185" s="67"/>
      <c r="S185" s="67"/>
      <c r="T185" s="68"/>
      <c r="AT185" s="19" t="s">
        <v>163</v>
      </c>
      <c r="AU185" s="19" t="s">
        <v>82</v>
      </c>
    </row>
    <row r="186" s="12" customFormat="1">
      <c r="B186" s="191"/>
      <c r="D186" s="188" t="s">
        <v>165</v>
      </c>
      <c r="E186" s="198" t="s">
        <v>3</v>
      </c>
      <c r="F186" s="192" t="s">
        <v>996</v>
      </c>
      <c r="H186" s="193">
        <v>5.8949999999999996</v>
      </c>
      <c r="I186" s="194"/>
      <c r="L186" s="191"/>
      <c r="M186" s="195"/>
      <c r="N186" s="196"/>
      <c r="O186" s="196"/>
      <c r="P186" s="196"/>
      <c r="Q186" s="196"/>
      <c r="R186" s="196"/>
      <c r="S186" s="196"/>
      <c r="T186" s="197"/>
      <c r="AT186" s="198" t="s">
        <v>165</v>
      </c>
      <c r="AU186" s="198" t="s">
        <v>82</v>
      </c>
      <c r="AV186" s="12" t="s">
        <v>82</v>
      </c>
      <c r="AW186" s="12" t="s">
        <v>33</v>
      </c>
      <c r="AX186" s="12" t="s">
        <v>72</v>
      </c>
      <c r="AY186" s="198" t="s">
        <v>154</v>
      </c>
    </row>
    <row r="187" s="12" customFormat="1">
      <c r="B187" s="191"/>
      <c r="D187" s="188" t="s">
        <v>165</v>
      </c>
      <c r="E187" s="198" t="s">
        <v>3</v>
      </c>
      <c r="F187" s="192" t="s">
        <v>997</v>
      </c>
      <c r="H187" s="193">
        <v>3.016</v>
      </c>
      <c r="I187" s="194"/>
      <c r="L187" s="191"/>
      <c r="M187" s="195"/>
      <c r="N187" s="196"/>
      <c r="O187" s="196"/>
      <c r="P187" s="196"/>
      <c r="Q187" s="196"/>
      <c r="R187" s="196"/>
      <c r="S187" s="196"/>
      <c r="T187" s="197"/>
      <c r="AT187" s="198" t="s">
        <v>165</v>
      </c>
      <c r="AU187" s="198" t="s">
        <v>82</v>
      </c>
      <c r="AV187" s="12" t="s">
        <v>82</v>
      </c>
      <c r="AW187" s="12" t="s">
        <v>33</v>
      </c>
      <c r="AX187" s="12" t="s">
        <v>72</v>
      </c>
      <c r="AY187" s="198" t="s">
        <v>154</v>
      </c>
    </row>
    <row r="188" s="13" customFormat="1">
      <c r="B188" s="199"/>
      <c r="D188" s="188" t="s">
        <v>165</v>
      </c>
      <c r="E188" s="200" t="s">
        <v>3</v>
      </c>
      <c r="F188" s="201" t="s">
        <v>179</v>
      </c>
      <c r="H188" s="202">
        <v>8.9109999999999996</v>
      </c>
      <c r="I188" s="203"/>
      <c r="L188" s="199"/>
      <c r="M188" s="204"/>
      <c r="N188" s="205"/>
      <c r="O188" s="205"/>
      <c r="P188" s="205"/>
      <c r="Q188" s="205"/>
      <c r="R188" s="205"/>
      <c r="S188" s="205"/>
      <c r="T188" s="206"/>
      <c r="AT188" s="200" t="s">
        <v>165</v>
      </c>
      <c r="AU188" s="200" t="s">
        <v>82</v>
      </c>
      <c r="AV188" s="13" t="s">
        <v>161</v>
      </c>
      <c r="AW188" s="13" t="s">
        <v>33</v>
      </c>
      <c r="AX188" s="13" t="s">
        <v>80</v>
      </c>
      <c r="AY188" s="200" t="s">
        <v>154</v>
      </c>
    </row>
    <row r="189" s="14" customFormat="1">
      <c r="B189" s="217"/>
      <c r="D189" s="188" t="s">
        <v>165</v>
      </c>
      <c r="E189" s="218" t="s">
        <v>3</v>
      </c>
      <c r="F189" s="219" t="s">
        <v>998</v>
      </c>
      <c r="H189" s="218" t="s">
        <v>3</v>
      </c>
      <c r="I189" s="220"/>
      <c r="L189" s="217"/>
      <c r="M189" s="221"/>
      <c r="N189" s="222"/>
      <c r="O189" s="222"/>
      <c r="P189" s="222"/>
      <c r="Q189" s="222"/>
      <c r="R189" s="222"/>
      <c r="S189" s="222"/>
      <c r="T189" s="223"/>
      <c r="AT189" s="218" t="s">
        <v>165</v>
      </c>
      <c r="AU189" s="218" t="s">
        <v>82</v>
      </c>
      <c r="AV189" s="14" t="s">
        <v>80</v>
      </c>
      <c r="AW189" s="14" t="s">
        <v>33</v>
      </c>
      <c r="AX189" s="14" t="s">
        <v>72</v>
      </c>
      <c r="AY189" s="218" t="s">
        <v>154</v>
      </c>
    </row>
    <row r="190" s="1" customFormat="1" ht="16.5" customHeight="1">
      <c r="B190" s="175"/>
      <c r="C190" s="176" t="s">
        <v>273</v>
      </c>
      <c r="D190" s="176" t="s">
        <v>156</v>
      </c>
      <c r="E190" s="177" t="s">
        <v>999</v>
      </c>
      <c r="F190" s="178" t="s">
        <v>1000</v>
      </c>
      <c r="G190" s="179" t="s">
        <v>123</v>
      </c>
      <c r="H190" s="180">
        <v>8.9109999999999996</v>
      </c>
      <c r="I190" s="181"/>
      <c r="J190" s="182">
        <f>ROUND(I190*H190,2)</f>
        <v>0</v>
      </c>
      <c r="K190" s="178" t="s">
        <v>3</v>
      </c>
      <c r="L190" s="37"/>
      <c r="M190" s="183" t="s">
        <v>3</v>
      </c>
      <c r="N190" s="184" t="s">
        <v>43</v>
      </c>
      <c r="O190" s="67"/>
      <c r="P190" s="185">
        <f>O190*H190</f>
        <v>0</v>
      </c>
      <c r="Q190" s="185">
        <v>0</v>
      </c>
      <c r="R190" s="185">
        <f>Q190*H190</f>
        <v>0</v>
      </c>
      <c r="S190" s="185">
        <v>0</v>
      </c>
      <c r="T190" s="186">
        <f>S190*H190</f>
        <v>0</v>
      </c>
      <c r="AR190" s="19" t="s">
        <v>161</v>
      </c>
      <c r="AT190" s="19" t="s">
        <v>156</v>
      </c>
      <c r="AU190" s="19" t="s">
        <v>82</v>
      </c>
      <c r="AY190" s="19" t="s">
        <v>154</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161</v>
      </c>
      <c r="BM190" s="19" t="s">
        <v>1001</v>
      </c>
    </row>
    <row r="191" s="1" customFormat="1">
      <c r="B191" s="37"/>
      <c r="D191" s="188" t="s">
        <v>163</v>
      </c>
      <c r="F191" s="189" t="s">
        <v>995</v>
      </c>
      <c r="I191" s="121"/>
      <c r="L191" s="37"/>
      <c r="M191" s="190"/>
      <c r="N191" s="67"/>
      <c r="O191" s="67"/>
      <c r="P191" s="67"/>
      <c r="Q191" s="67"/>
      <c r="R191" s="67"/>
      <c r="S191" s="67"/>
      <c r="T191" s="68"/>
      <c r="AT191" s="19" t="s">
        <v>163</v>
      </c>
      <c r="AU191" s="19" t="s">
        <v>82</v>
      </c>
    </row>
    <row r="192" s="1" customFormat="1" ht="16.5" customHeight="1">
      <c r="B192" s="175"/>
      <c r="C192" s="207" t="s">
        <v>8</v>
      </c>
      <c r="D192" s="207" t="s">
        <v>232</v>
      </c>
      <c r="E192" s="208" t="s">
        <v>1002</v>
      </c>
      <c r="F192" s="209" t="s">
        <v>1003</v>
      </c>
      <c r="G192" s="210" t="s">
        <v>123</v>
      </c>
      <c r="H192" s="211">
        <v>8.9109999999999996</v>
      </c>
      <c r="I192" s="212"/>
      <c r="J192" s="213">
        <f>ROUND(I192*H192,2)</f>
        <v>0</v>
      </c>
      <c r="K192" s="209" t="s">
        <v>160</v>
      </c>
      <c r="L192" s="214"/>
      <c r="M192" s="215" t="s">
        <v>3</v>
      </c>
      <c r="N192" s="216" t="s">
        <v>43</v>
      </c>
      <c r="O192" s="67"/>
      <c r="P192" s="185">
        <f>O192*H192</f>
        <v>0</v>
      </c>
      <c r="Q192" s="185">
        <v>1</v>
      </c>
      <c r="R192" s="185">
        <f>Q192*H192</f>
        <v>8.9109999999999996</v>
      </c>
      <c r="S192" s="185">
        <v>0</v>
      </c>
      <c r="T192" s="186">
        <f>S192*H192</f>
        <v>0</v>
      </c>
      <c r="AR192" s="19" t="s">
        <v>203</v>
      </c>
      <c r="AT192" s="19" t="s">
        <v>232</v>
      </c>
      <c r="AU192" s="19" t="s">
        <v>82</v>
      </c>
      <c r="AY192" s="19" t="s">
        <v>154</v>
      </c>
      <c r="BE192" s="187">
        <f>IF(N192="základní",J192,0)</f>
        <v>0</v>
      </c>
      <c r="BF192" s="187">
        <f>IF(N192="snížená",J192,0)</f>
        <v>0</v>
      </c>
      <c r="BG192" s="187">
        <f>IF(N192="zákl. přenesená",J192,0)</f>
        <v>0</v>
      </c>
      <c r="BH192" s="187">
        <f>IF(N192="sníž. přenesená",J192,0)</f>
        <v>0</v>
      </c>
      <c r="BI192" s="187">
        <f>IF(N192="nulová",J192,0)</f>
        <v>0</v>
      </c>
      <c r="BJ192" s="19" t="s">
        <v>80</v>
      </c>
      <c r="BK192" s="187">
        <f>ROUND(I192*H192,2)</f>
        <v>0</v>
      </c>
      <c r="BL192" s="19" t="s">
        <v>161</v>
      </c>
      <c r="BM192" s="19" t="s">
        <v>1004</v>
      </c>
    </row>
    <row r="193" s="1" customFormat="1" ht="22.5" customHeight="1">
      <c r="B193" s="175"/>
      <c r="C193" s="176" t="s">
        <v>288</v>
      </c>
      <c r="D193" s="176" t="s">
        <v>156</v>
      </c>
      <c r="E193" s="177" t="s">
        <v>1005</v>
      </c>
      <c r="F193" s="178" t="s">
        <v>1006</v>
      </c>
      <c r="G193" s="179" t="s">
        <v>206</v>
      </c>
      <c r="H193" s="180">
        <v>13.195</v>
      </c>
      <c r="I193" s="181"/>
      <c r="J193" s="182">
        <f>ROUND(I193*H193,2)</f>
        <v>0</v>
      </c>
      <c r="K193" s="178" t="s">
        <v>160</v>
      </c>
      <c r="L193" s="37"/>
      <c r="M193" s="183" t="s">
        <v>3</v>
      </c>
      <c r="N193" s="184" t="s">
        <v>43</v>
      </c>
      <c r="O193" s="67"/>
      <c r="P193" s="185">
        <f>O193*H193</f>
        <v>0</v>
      </c>
      <c r="Q193" s="185">
        <v>0</v>
      </c>
      <c r="R193" s="185">
        <f>Q193*H193</f>
        <v>0</v>
      </c>
      <c r="S193" s="185">
        <v>0</v>
      </c>
      <c r="T193" s="186">
        <f>S193*H193</f>
        <v>0</v>
      </c>
      <c r="AR193" s="19" t="s">
        <v>161</v>
      </c>
      <c r="AT193" s="19" t="s">
        <v>156</v>
      </c>
      <c r="AU193" s="19" t="s">
        <v>82</v>
      </c>
      <c r="AY193" s="19" t="s">
        <v>154</v>
      </c>
      <c r="BE193" s="187">
        <f>IF(N193="základní",J193,0)</f>
        <v>0</v>
      </c>
      <c r="BF193" s="187">
        <f>IF(N193="snížená",J193,0)</f>
        <v>0</v>
      </c>
      <c r="BG193" s="187">
        <f>IF(N193="zákl. přenesená",J193,0)</f>
        <v>0</v>
      </c>
      <c r="BH193" s="187">
        <f>IF(N193="sníž. přenesená",J193,0)</f>
        <v>0</v>
      </c>
      <c r="BI193" s="187">
        <f>IF(N193="nulová",J193,0)</f>
        <v>0</v>
      </c>
      <c r="BJ193" s="19" t="s">
        <v>80</v>
      </c>
      <c r="BK193" s="187">
        <f>ROUND(I193*H193,2)</f>
        <v>0</v>
      </c>
      <c r="BL193" s="19" t="s">
        <v>161</v>
      </c>
      <c r="BM193" s="19" t="s">
        <v>1007</v>
      </c>
    </row>
    <row r="194" s="1" customFormat="1">
      <c r="B194" s="37"/>
      <c r="D194" s="188" t="s">
        <v>163</v>
      </c>
      <c r="F194" s="189" t="s">
        <v>1008</v>
      </c>
      <c r="I194" s="121"/>
      <c r="L194" s="37"/>
      <c r="M194" s="190"/>
      <c r="N194" s="67"/>
      <c r="O194" s="67"/>
      <c r="P194" s="67"/>
      <c r="Q194" s="67"/>
      <c r="R194" s="67"/>
      <c r="S194" s="67"/>
      <c r="T194" s="68"/>
      <c r="AT194" s="19" t="s">
        <v>163</v>
      </c>
      <c r="AU194" s="19" t="s">
        <v>82</v>
      </c>
    </row>
    <row r="195" s="12" customFormat="1">
      <c r="B195" s="191"/>
      <c r="D195" s="188" t="s">
        <v>165</v>
      </c>
      <c r="E195" s="198" t="s">
        <v>3</v>
      </c>
      <c r="F195" s="192" t="s">
        <v>1009</v>
      </c>
      <c r="H195" s="193">
        <v>13.195</v>
      </c>
      <c r="I195" s="194"/>
      <c r="L195" s="191"/>
      <c r="M195" s="195"/>
      <c r="N195" s="196"/>
      <c r="O195" s="196"/>
      <c r="P195" s="196"/>
      <c r="Q195" s="196"/>
      <c r="R195" s="196"/>
      <c r="S195" s="196"/>
      <c r="T195" s="197"/>
      <c r="AT195" s="198" t="s">
        <v>165</v>
      </c>
      <c r="AU195" s="198" t="s">
        <v>82</v>
      </c>
      <c r="AV195" s="12" t="s">
        <v>82</v>
      </c>
      <c r="AW195" s="12" t="s">
        <v>33</v>
      </c>
      <c r="AX195" s="12" t="s">
        <v>80</v>
      </c>
      <c r="AY195" s="198" t="s">
        <v>154</v>
      </c>
    </row>
    <row r="196" s="1" customFormat="1" ht="22.5" customHeight="1">
      <c r="B196" s="175"/>
      <c r="C196" s="176" t="s">
        <v>294</v>
      </c>
      <c r="D196" s="176" t="s">
        <v>156</v>
      </c>
      <c r="E196" s="177" t="s">
        <v>1010</v>
      </c>
      <c r="F196" s="178" t="s">
        <v>1011</v>
      </c>
      <c r="G196" s="179" t="s">
        <v>206</v>
      </c>
      <c r="H196" s="180">
        <v>395.85000000000002</v>
      </c>
      <c r="I196" s="181"/>
      <c r="J196" s="182">
        <f>ROUND(I196*H196,2)</f>
        <v>0</v>
      </c>
      <c r="K196" s="178" t="s">
        <v>160</v>
      </c>
      <c r="L196" s="37"/>
      <c r="M196" s="183" t="s">
        <v>3</v>
      </c>
      <c r="N196" s="184" t="s">
        <v>43</v>
      </c>
      <c r="O196" s="67"/>
      <c r="P196" s="185">
        <f>O196*H196</f>
        <v>0</v>
      </c>
      <c r="Q196" s="185">
        <v>0</v>
      </c>
      <c r="R196" s="185">
        <f>Q196*H196</f>
        <v>0</v>
      </c>
      <c r="S196" s="185">
        <v>0</v>
      </c>
      <c r="T196" s="186">
        <f>S196*H196</f>
        <v>0</v>
      </c>
      <c r="AR196" s="19" t="s">
        <v>161</v>
      </c>
      <c r="AT196" s="19" t="s">
        <v>156</v>
      </c>
      <c r="AU196" s="19" t="s">
        <v>82</v>
      </c>
      <c r="AY196" s="19" t="s">
        <v>154</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161</v>
      </c>
      <c r="BM196" s="19" t="s">
        <v>1012</v>
      </c>
    </row>
    <row r="197" s="1" customFormat="1">
      <c r="B197" s="37"/>
      <c r="D197" s="188" t="s">
        <v>163</v>
      </c>
      <c r="F197" s="189" t="s">
        <v>1008</v>
      </c>
      <c r="I197" s="121"/>
      <c r="L197" s="37"/>
      <c r="M197" s="190"/>
      <c r="N197" s="67"/>
      <c r="O197" s="67"/>
      <c r="P197" s="67"/>
      <c r="Q197" s="67"/>
      <c r="R197" s="67"/>
      <c r="S197" s="67"/>
      <c r="T197" s="68"/>
      <c r="AT197" s="19" t="s">
        <v>163</v>
      </c>
      <c r="AU197" s="19" t="s">
        <v>82</v>
      </c>
    </row>
    <row r="198" s="12" customFormat="1">
      <c r="B198" s="191"/>
      <c r="D198" s="188" t="s">
        <v>165</v>
      </c>
      <c r="F198" s="192" t="s">
        <v>1013</v>
      </c>
      <c r="H198" s="193">
        <v>395.85000000000002</v>
      </c>
      <c r="I198" s="194"/>
      <c r="L198" s="191"/>
      <c r="M198" s="195"/>
      <c r="N198" s="196"/>
      <c r="O198" s="196"/>
      <c r="P198" s="196"/>
      <c r="Q198" s="196"/>
      <c r="R198" s="196"/>
      <c r="S198" s="196"/>
      <c r="T198" s="197"/>
      <c r="AT198" s="198" t="s">
        <v>165</v>
      </c>
      <c r="AU198" s="198" t="s">
        <v>82</v>
      </c>
      <c r="AV198" s="12" t="s">
        <v>82</v>
      </c>
      <c r="AW198" s="12" t="s">
        <v>4</v>
      </c>
      <c r="AX198" s="12" t="s">
        <v>80</v>
      </c>
      <c r="AY198" s="198" t="s">
        <v>154</v>
      </c>
    </row>
    <row r="199" s="1" customFormat="1" ht="22.5" customHeight="1">
      <c r="B199" s="175"/>
      <c r="C199" s="176" t="s">
        <v>303</v>
      </c>
      <c r="D199" s="176" t="s">
        <v>156</v>
      </c>
      <c r="E199" s="177" t="s">
        <v>1014</v>
      </c>
      <c r="F199" s="178" t="s">
        <v>1015</v>
      </c>
      <c r="G199" s="179" t="s">
        <v>206</v>
      </c>
      <c r="H199" s="180">
        <v>13.195</v>
      </c>
      <c r="I199" s="181"/>
      <c r="J199" s="182">
        <f>ROUND(I199*H199,2)</f>
        <v>0</v>
      </c>
      <c r="K199" s="178" t="s">
        <v>160</v>
      </c>
      <c r="L199" s="37"/>
      <c r="M199" s="183" t="s">
        <v>3</v>
      </c>
      <c r="N199" s="184" t="s">
        <v>43</v>
      </c>
      <c r="O199" s="67"/>
      <c r="P199" s="185">
        <f>O199*H199</f>
        <v>0</v>
      </c>
      <c r="Q199" s="185">
        <v>0</v>
      </c>
      <c r="R199" s="185">
        <f>Q199*H199</f>
        <v>0</v>
      </c>
      <c r="S199" s="185">
        <v>0</v>
      </c>
      <c r="T199" s="186">
        <f>S199*H199</f>
        <v>0</v>
      </c>
      <c r="AR199" s="19" t="s">
        <v>161</v>
      </c>
      <c r="AT199" s="19" t="s">
        <v>156</v>
      </c>
      <c r="AU199" s="19" t="s">
        <v>82</v>
      </c>
      <c r="AY199" s="19" t="s">
        <v>154</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161</v>
      </c>
      <c r="BM199" s="19" t="s">
        <v>1016</v>
      </c>
    </row>
    <row r="200" s="1" customFormat="1">
      <c r="B200" s="37"/>
      <c r="D200" s="188" t="s">
        <v>163</v>
      </c>
      <c r="F200" s="189" t="s">
        <v>1017</v>
      </c>
      <c r="I200" s="121"/>
      <c r="L200" s="37"/>
      <c r="M200" s="190"/>
      <c r="N200" s="67"/>
      <c r="O200" s="67"/>
      <c r="P200" s="67"/>
      <c r="Q200" s="67"/>
      <c r="R200" s="67"/>
      <c r="S200" s="67"/>
      <c r="T200" s="68"/>
      <c r="AT200" s="19" t="s">
        <v>163</v>
      </c>
      <c r="AU200" s="19" t="s">
        <v>82</v>
      </c>
    </row>
    <row r="201" s="1" customFormat="1" ht="16.5" customHeight="1">
      <c r="B201" s="175"/>
      <c r="C201" s="176" t="s">
        <v>309</v>
      </c>
      <c r="D201" s="176" t="s">
        <v>156</v>
      </c>
      <c r="E201" s="177" t="s">
        <v>1018</v>
      </c>
      <c r="F201" s="178" t="s">
        <v>1019</v>
      </c>
      <c r="G201" s="179" t="s">
        <v>206</v>
      </c>
      <c r="H201" s="180">
        <v>5.9109999999999996</v>
      </c>
      <c r="I201" s="181"/>
      <c r="J201" s="182">
        <f>ROUND(I201*H201,2)</f>
        <v>0</v>
      </c>
      <c r="K201" s="178" t="s">
        <v>160</v>
      </c>
      <c r="L201" s="37"/>
      <c r="M201" s="183" t="s">
        <v>3</v>
      </c>
      <c r="N201" s="184" t="s">
        <v>43</v>
      </c>
      <c r="O201" s="67"/>
      <c r="P201" s="185">
        <f>O201*H201</f>
        <v>0</v>
      </c>
      <c r="Q201" s="185">
        <v>1.0000000000000001E-05</v>
      </c>
      <c r="R201" s="185">
        <f>Q201*H201</f>
        <v>5.9110000000000002E-05</v>
      </c>
      <c r="S201" s="185">
        <v>0</v>
      </c>
      <c r="T201" s="186">
        <f>S201*H201</f>
        <v>0</v>
      </c>
      <c r="AR201" s="19" t="s">
        <v>161</v>
      </c>
      <c r="AT201" s="19" t="s">
        <v>156</v>
      </c>
      <c r="AU201" s="19" t="s">
        <v>82</v>
      </c>
      <c r="AY201" s="19" t="s">
        <v>154</v>
      </c>
      <c r="BE201" s="187">
        <f>IF(N201="základní",J201,0)</f>
        <v>0</v>
      </c>
      <c r="BF201" s="187">
        <f>IF(N201="snížená",J201,0)</f>
        <v>0</v>
      </c>
      <c r="BG201" s="187">
        <f>IF(N201="zákl. přenesená",J201,0)</f>
        <v>0</v>
      </c>
      <c r="BH201" s="187">
        <f>IF(N201="sníž. přenesená",J201,0)</f>
        <v>0</v>
      </c>
      <c r="BI201" s="187">
        <f>IF(N201="nulová",J201,0)</f>
        <v>0</v>
      </c>
      <c r="BJ201" s="19" t="s">
        <v>80</v>
      </c>
      <c r="BK201" s="187">
        <f>ROUND(I201*H201,2)</f>
        <v>0</v>
      </c>
      <c r="BL201" s="19" t="s">
        <v>161</v>
      </c>
      <c r="BM201" s="19" t="s">
        <v>1020</v>
      </c>
    </row>
    <row r="202" s="1" customFormat="1">
      <c r="B202" s="37"/>
      <c r="D202" s="188" t="s">
        <v>163</v>
      </c>
      <c r="F202" s="189" t="s">
        <v>1021</v>
      </c>
      <c r="I202" s="121"/>
      <c r="L202" s="37"/>
      <c r="M202" s="190"/>
      <c r="N202" s="67"/>
      <c r="O202" s="67"/>
      <c r="P202" s="67"/>
      <c r="Q202" s="67"/>
      <c r="R202" s="67"/>
      <c r="S202" s="67"/>
      <c r="T202" s="68"/>
      <c r="AT202" s="19" t="s">
        <v>163</v>
      </c>
      <c r="AU202" s="19" t="s">
        <v>82</v>
      </c>
    </row>
    <row r="203" s="12" customFormat="1">
      <c r="B203" s="191"/>
      <c r="D203" s="188" t="s">
        <v>165</v>
      </c>
      <c r="E203" s="198" t="s">
        <v>3</v>
      </c>
      <c r="F203" s="192" t="s">
        <v>1022</v>
      </c>
      <c r="H203" s="193">
        <v>5.9109999999999996</v>
      </c>
      <c r="I203" s="194"/>
      <c r="L203" s="191"/>
      <c r="M203" s="195"/>
      <c r="N203" s="196"/>
      <c r="O203" s="196"/>
      <c r="P203" s="196"/>
      <c r="Q203" s="196"/>
      <c r="R203" s="196"/>
      <c r="S203" s="196"/>
      <c r="T203" s="197"/>
      <c r="AT203" s="198" t="s">
        <v>165</v>
      </c>
      <c r="AU203" s="198" t="s">
        <v>82</v>
      </c>
      <c r="AV203" s="12" t="s">
        <v>82</v>
      </c>
      <c r="AW203" s="12" t="s">
        <v>33</v>
      </c>
      <c r="AX203" s="12" t="s">
        <v>80</v>
      </c>
      <c r="AY203" s="198" t="s">
        <v>154</v>
      </c>
    </row>
    <row r="204" s="11" customFormat="1" ht="22.8" customHeight="1">
      <c r="B204" s="162"/>
      <c r="D204" s="163" t="s">
        <v>71</v>
      </c>
      <c r="E204" s="173" t="s">
        <v>350</v>
      </c>
      <c r="F204" s="173" t="s">
        <v>351</v>
      </c>
      <c r="I204" s="165"/>
      <c r="J204" s="174">
        <f>BK204</f>
        <v>0</v>
      </c>
      <c r="L204" s="162"/>
      <c r="M204" s="167"/>
      <c r="N204" s="168"/>
      <c r="O204" s="168"/>
      <c r="P204" s="169">
        <f>SUM(P205:P206)</f>
        <v>0</v>
      </c>
      <c r="Q204" s="168"/>
      <c r="R204" s="169">
        <f>SUM(R205:R206)</f>
        <v>0</v>
      </c>
      <c r="S204" s="168"/>
      <c r="T204" s="170">
        <f>SUM(T205:T206)</f>
        <v>0</v>
      </c>
      <c r="AR204" s="163" t="s">
        <v>80</v>
      </c>
      <c r="AT204" s="171" t="s">
        <v>71</v>
      </c>
      <c r="AU204" s="171" t="s">
        <v>80</v>
      </c>
      <c r="AY204" s="163" t="s">
        <v>154</v>
      </c>
      <c r="BK204" s="172">
        <f>SUM(BK205:BK206)</f>
        <v>0</v>
      </c>
    </row>
    <row r="205" s="1" customFormat="1" ht="22.5" customHeight="1">
      <c r="B205" s="175"/>
      <c r="C205" s="176" t="s">
        <v>314</v>
      </c>
      <c r="D205" s="176" t="s">
        <v>156</v>
      </c>
      <c r="E205" s="177" t="s">
        <v>1023</v>
      </c>
      <c r="F205" s="178" t="s">
        <v>1024</v>
      </c>
      <c r="G205" s="179" t="s">
        <v>235</v>
      </c>
      <c r="H205" s="180">
        <v>207.96100000000001</v>
      </c>
      <c r="I205" s="181"/>
      <c r="J205" s="182">
        <f>ROUND(I205*H205,2)</f>
        <v>0</v>
      </c>
      <c r="K205" s="178" t="s">
        <v>160</v>
      </c>
      <c r="L205" s="37"/>
      <c r="M205" s="183" t="s">
        <v>3</v>
      </c>
      <c r="N205" s="184" t="s">
        <v>43</v>
      </c>
      <c r="O205" s="67"/>
      <c r="P205" s="185">
        <f>O205*H205</f>
        <v>0</v>
      </c>
      <c r="Q205" s="185">
        <v>0</v>
      </c>
      <c r="R205" s="185">
        <f>Q205*H205</f>
        <v>0</v>
      </c>
      <c r="S205" s="185">
        <v>0</v>
      </c>
      <c r="T205" s="186">
        <f>S205*H205</f>
        <v>0</v>
      </c>
      <c r="AR205" s="19" t="s">
        <v>161</v>
      </c>
      <c r="AT205" s="19" t="s">
        <v>156</v>
      </c>
      <c r="AU205" s="19" t="s">
        <v>82</v>
      </c>
      <c r="AY205" s="19" t="s">
        <v>154</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161</v>
      </c>
      <c r="BM205" s="19" t="s">
        <v>1025</v>
      </c>
    </row>
    <row r="206" s="1" customFormat="1">
      <c r="B206" s="37"/>
      <c r="D206" s="188" t="s">
        <v>163</v>
      </c>
      <c r="F206" s="189" t="s">
        <v>1026</v>
      </c>
      <c r="I206" s="121"/>
      <c r="L206" s="37"/>
      <c r="M206" s="190"/>
      <c r="N206" s="67"/>
      <c r="O206" s="67"/>
      <c r="P206" s="67"/>
      <c r="Q206" s="67"/>
      <c r="R206" s="67"/>
      <c r="S206" s="67"/>
      <c r="T206" s="68"/>
      <c r="AT206" s="19" t="s">
        <v>163</v>
      </c>
      <c r="AU206" s="19" t="s">
        <v>82</v>
      </c>
    </row>
    <row r="207" s="11" customFormat="1" ht="25.92" customHeight="1">
      <c r="B207" s="162"/>
      <c r="D207" s="163" t="s">
        <v>71</v>
      </c>
      <c r="E207" s="164" t="s">
        <v>1027</v>
      </c>
      <c r="F207" s="164" t="s">
        <v>1028</v>
      </c>
      <c r="I207" s="165"/>
      <c r="J207" s="166">
        <f>BK207</f>
        <v>0</v>
      </c>
      <c r="L207" s="162"/>
      <c r="M207" s="167"/>
      <c r="N207" s="168"/>
      <c r="O207" s="168"/>
      <c r="P207" s="169">
        <f>P208+P244</f>
        <v>0</v>
      </c>
      <c r="Q207" s="168"/>
      <c r="R207" s="169">
        <f>R208+R244</f>
        <v>0.10558810000000002</v>
      </c>
      <c r="S207" s="168"/>
      <c r="T207" s="170">
        <f>T208+T244</f>
        <v>0</v>
      </c>
      <c r="AR207" s="163" t="s">
        <v>82</v>
      </c>
      <c r="AT207" s="171" t="s">
        <v>71</v>
      </c>
      <c r="AU207" s="171" t="s">
        <v>72</v>
      </c>
      <c r="AY207" s="163" t="s">
        <v>154</v>
      </c>
      <c r="BK207" s="172">
        <f>BK208+BK244</f>
        <v>0</v>
      </c>
    </row>
    <row r="208" s="11" customFormat="1" ht="22.8" customHeight="1">
      <c r="B208" s="162"/>
      <c r="D208" s="163" t="s">
        <v>71</v>
      </c>
      <c r="E208" s="173" t="s">
        <v>1029</v>
      </c>
      <c r="F208" s="173" t="s">
        <v>1030</v>
      </c>
      <c r="I208" s="165"/>
      <c r="J208" s="174">
        <f>BK208</f>
        <v>0</v>
      </c>
      <c r="L208" s="162"/>
      <c r="M208" s="167"/>
      <c r="N208" s="168"/>
      <c r="O208" s="168"/>
      <c r="P208" s="169">
        <f>SUM(P209:P243)</f>
        <v>0</v>
      </c>
      <c r="Q208" s="168"/>
      <c r="R208" s="169">
        <f>SUM(R209:R243)</f>
        <v>0.095348100000000019</v>
      </c>
      <c r="S208" s="168"/>
      <c r="T208" s="170">
        <f>SUM(T209:T243)</f>
        <v>0</v>
      </c>
      <c r="AR208" s="163" t="s">
        <v>82</v>
      </c>
      <c r="AT208" s="171" t="s">
        <v>71</v>
      </c>
      <c r="AU208" s="171" t="s">
        <v>80</v>
      </c>
      <c r="AY208" s="163" t="s">
        <v>154</v>
      </c>
      <c r="BK208" s="172">
        <f>SUM(BK209:BK243)</f>
        <v>0</v>
      </c>
    </row>
    <row r="209" s="1" customFormat="1" ht="16.5" customHeight="1">
      <c r="B209" s="175"/>
      <c r="C209" s="176" t="s">
        <v>319</v>
      </c>
      <c r="D209" s="176" t="s">
        <v>156</v>
      </c>
      <c r="E209" s="177" t="s">
        <v>1031</v>
      </c>
      <c r="F209" s="178" t="s">
        <v>1032</v>
      </c>
      <c r="G209" s="179" t="s">
        <v>206</v>
      </c>
      <c r="H209" s="180">
        <v>14.44</v>
      </c>
      <c r="I209" s="181"/>
      <c r="J209" s="182">
        <f>ROUND(I209*H209,2)</f>
        <v>0</v>
      </c>
      <c r="K209" s="178" t="s">
        <v>160</v>
      </c>
      <c r="L209" s="37"/>
      <c r="M209" s="183" t="s">
        <v>3</v>
      </c>
      <c r="N209" s="184" t="s">
        <v>43</v>
      </c>
      <c r="O209" s="67"/>
      <c r="P209" s="185">
        <f>O209*H209</f>
        <v>0</v>
      </c>
      <c r="Q209" s="185">
        <v>0</v>
      </c>
      <c r="R209" s="185">
        <f>Q209*H209</f>
        <v>0</v>
      </c>
      <c r="S209" s="185">
        <v>0</v>
      </c>
      <c r="T209" s="186">
        <f>S209*H209</f>
        <v>0</v>
      </c>
      <c r="AR209" s="19" t="s">
        <v>250</v>
      </c>
      <c r="AT209" s="19" t="s">
        <v>156</v>
      </c>
      <c r="AU209" s="19" t="s">
        <v>82</v>
      </c>
      <c r="AY209" s="19" t="s">
        <v>154</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250</v>
      </c>
      <c r="BM209" s="19" t="s">
        <v>1033</v>
      </c>
    </row>
    <row r="210" s="1" customFormat="1">
      <c r="B210" s="37"/>
      <c r="D210" s="188" t="s">
        <v>163</v>
      </c>
      <c r="F210" s="189" t="s">
        <v>1034</v>
      </c>
      <c r="I210" s="121"/>
      <c r="L210" s="37"/>
      <c r="M210" s="190"/>
      <c r="N210" s="67"/>
      <c r="O210" s="67"/>
      <c r="P210" s="67"/>
      <c r="Q210" s="67"/>
      <c r="R210" s="67"/>
      <c r="S210" s="67"/>
      <c r="T210" s="68"/>
      <c r="AT210" s="19" t="s">
        <v>163</v>
      </c>
      <c r="AU210" s="19" t="s">
        <v>82</v>
      </c>
    </row>
    <row r="211" s="12" customFormat="1">
      <c r="B211" s="191"/>
      <c r="D211" s="188" t="s">
        <v>165</v>
      </c>
      <c r="E211" s="198" t="s">
        <v>3</v>
      </c>
      <c r="F211" s="192" t="s">
        <v>1035</v>
      </c>
      <c r="H211" s="193">
        <v>14.44</v>
      </c>
      <c r="I211" s="194"/>
      <c r="L211" s="191"/>
      <c r="M211" s="195"/>
      <c r="N211" s="196"/>
      <c r="O211" s="196"/>
      <c r="P211" s="196"/>
      <c r="Q211" s="196"/>
      <c r="R211" s="196"/>
      <c r="S211" s="196"/>
      <c r="T211" s="197"/>
      <c r="AT211" s="198" t="s">
        <v>165</v>
      </c>
      <c r="AU211" s="198" t="s">
        <v>82</v>
      </c>
      <c r="AV211" s="12" t="s">
        <v>82</v>
      </c>
      <c r="AW211" s="12" t="s">
        <v>33</v>
      </c>
      <c r="AX211" s="12" t="s">
        <v>80</v>
      </c>
      <c r="AY211" s="198" t="s">
        <v>154</v>
      </c>
    </row>
    <row r="212" s="1" customFormat="1" ht="16.5" customHeight="1">
      <c r="B212" s="175"/>
      <c r="C212" s="176" t="s">
        <v>324</v>
      </c>
      <c r="D212" s="176" t="s">
        <v>156</v>
      </c>
      <c r="E212" s="177" t="s">
        <v>1036</v>
      </c>
      <c r="F212" s="178" t="s">
        <v>1037</v>
      </c>
      <c r="G212" s="179" t="s">
        <v>206</v>
      </c>
      <c r="H212" s="180">
        <v>182.523</v>
      </c>
      <c r="I212" s="181"/>
      <c r="J212" s="182">
        <f>ROUND(I212*H212,2)</f>
        <v>0</v>
      </c>
      <c r="K212" s="178" t="s">
        <v>160</v>
      </c>
      <c r="L212" s="37"/>
      <c r="M212" s="183" t="s">
        <v>3</v>
      </c>
      <c r="N212" s="184" t="s">
        <v>43</v>
      </c>
      <c r="O212" s="67"/>
      <c r="P212" s="185">
        <f>O212*H212</f>
        <v>0</v>
      </c>
      <c r="Q212" s="185">
        <v>0</v>
      </c>
      <c r="R212" s="185">
        <f>Q212*H212</f>
        <v>0</v>
      </c>
      <c r="S212" s="185">
        <v>0</v>
      </c>
      <c r="T212" s="186">
        <f>S212*H212</f>
        <v>0</v>
      </c>
      <c r="AR212" s="19" t="s">
        <v>250</v>
      </c>
      <c r="AT212" s="19" t="s">
        <v>156</v>
      </c>
      <c r="AU212" s="19" t="s">
        <v>82</v>
      </c>
      <c r="AY212" s="19" t="s">
        <v>154</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250</v>
      </c>
      <c r="BM212" s="19" t="s">
        <v>1038</v>
      </c>
    </row>
    <row r="213" s="1" customFormat="1">
      <c r="B213" s="37"/>
      <c r="D213" s="188" t="s">
        <v>163</v>
      </c>
      <c r="F213" s="189" t="s">
        <v>1034</v>
      </c>
      <c r="I213" s="121"/>
      <c r="L213" s="37"/>
      <c r="M213" s="190"/>
      <c r="N213" s="67"/>
      <c r="O213" s="67"/>
      <c r="P213" s="67"/>
      <c r="Q213" s="67"/>
      <c r="R213" s="67"/>
      <c r="S213" s="67"/>
      <c r="T213" s="68"/>
      <c r="AT213" s="19" t="s">
        <v>163</v>
      </c>
      <c r="AU213" s="19" t="s">
        <v>82</v>
      </c>
    </row>
    <row r="214" s="12" customFormat="1">
      <c r="B214" s="191"/>
      <c r="D214" s="188" t="s">
        <v>165</v>
      </c>
      <c r="E214" s="198" t="s">
        <v>3</v>
      </c>
      <c r="F214" s="192" t="s">
        <v>1039</v>
      </c>
      <c r="H214" s="193">
        <v>5.7000000000000002</v>
      </c>
      <c r="I214" s="194"/>
      <c r="L214" s="191"/>
      <c r="M214" s="195"/>
      <c r="N214" s="196"/>
      <c r="O214" s="196"/>
      <c r="P214" s="196"/>
      <c r="Q214" s="196"/>
      <c r="R214" s="196"/>
      <c r="S214" s="196"/>
      <c r="T214" s="197"/>
      <c r="AT214" s="198" t="s">
        <v>165</v>
      </c>
      <c r="AU214" s="198" t="s">
        <v>82</v>
      </c>
      <c r="AV214" s="12" t="s">
        <v>82</v>
      </c>
      <c r="AW214" s="12" t="s">
        <v>33</v>
      </c>
      <c r="AX214" s="12" t="s">
        <v>72</v>
      </c>
      <c r="AY214" s="198" t="s">
        <v>154</v>
      </c>
    </row>
    <row r="215" s="12" customFormat="1">
      <c r="B215" s="191"/>
      <c r="D215" s="188" t="s">
        <v>165</v>
      </c>
      <c r="E215" s="198" t="s">
        <v>3</v>
      </c>
      <c r="F215" s="192" t="s">
        <v>1040</v>
      </c>
      <c r="H215" s="193">
        <v>25.628</v>
      </c>
      <c r="I215" s="194"/>
      <c r="L215" s="191"/>
      <c r="M215" s="195"/>
      <c r="N215" s="196"/>
      <c r="O215" s="196"/>
      <c r="P215" s="196"/>
      <c r="Q215" s="196"/>
      <c r="R215" s="196"/>
      <c r="S215" s="196"/>
      <c r="T215" s="197"/>
      <c r="AT215" s="198" t="s">
        <v>165</v>
      </c>
      <c r="AU215" s="198" t="s">
        <v>82</v>
      </c>
      <c r="AV215" s="12" t="s">
        <v>82</v>
      </c>
      <c r="AW215" s="12" t="s">
        <v>33</v>
      </c>
      <c r="AX215" s="12" t="s">
        <v>72</v>
      </c>
      <c r="AY215" s="198" t="s">
        <v>154</v>
      </c>
    </row>
    <row r="216" s="12" customFormat="1">
      <c r="B216" s="191"/>
      <c r="D216" s="188" t="s">
        <v>165</v>
      </c>
      <c r="E216" s="198" t="s">
        <v>3</v>
      </c>
      <c r="F216" s="192" t="s">
        <v>948</v>
      </c>
      <c r="H216" s="193">
        <v>1.885</v>
      </c>
      <c r="I216" s="194"/>
      <c r="L216" s="191"/>
      <c r="M216" s="195"/>
      <c r="N216" s="196"/>
      <c r="O216" s="196"/>
      <c r="P216" s="196"/>
      <c r="Q216" s="196"/>
      <c r="R216" s="196"/>
      <c r="S216" s="196"/>
      <c r="T216" s="197"/>
      <c r="AT216" s="198" t="s">
        <v>165</v>
      </c>
      <c r="AU216" s="198" t="s">
        <v>82</v>
      </c>
      <c r="AV216" s="12" t="s">
        <v>82</v>
      </c>
      <c r="AW216" s="12" t="s">
        <v>33</v>
      </c>
      <c r="AX216" s="12" t="s">
        <v>72</v>
      </c>
      <c r="AY216" s="198" t="s">
        <v>154</v>
      </c>
    </row>
    <row r="217" s="12" customFormat="1">
      <c r="B217" s="191"/>
      <c r="D217" s="188" t="s">
        <v>165</v>
      </c>
      <c r="E217" s="198" t="s">
        <v>3</v>
      </c>
      <c r="F217" s="192" t="s">
        <v>1041</v>
      </c>
      <c r="H217" s="193">
        <v>13.195</v>
      </c>
      <c r="I217" s="194"/>
      <c r="L217" s="191"/>
      <c r="M217" s="195"/>
      <c r="N217" s="196"/>
      <c r="O217" s="196"/>
      <c r="P217" s="196"/>
      <c r="Q217" s="196"/>
      <c r="R217" s="196"/>
      <c r="S217" s="196"/>
      <c r="T217" s="197"/>
      <c r="AT217" s="198" t="s">
        <v>165</v>
      </c>
      <c r="AU217" s="198" t="s">
        <v>82</v>
      </c>
      <c r="AV217" s="12" t="s">
        <v>82</v>
      </c>
      <c r="AW217" s="12" t="s">
        <v>33</v>
      </c>
      <c r="AX217" s="12" t="s">
        <v>72</v>
      </c>
      <c r="AY217" s="198" t="s">
        <v>154</v>
      </c>
    </row>
    <row r="218" s="12" customFormat="1">
      <c r="B218" s="191"/>
      <c r="D218" s="188" t="s">
        <v>165</v>
      </c>
      <c r="E218" s="198" t="s">
        <v>3</v>
      </c>
      <c r="F218" s="192" t="s">
        <v>1042</v>
      </c>
      <c r="H218" s="193">
        <v>2.5449999999999999</v>
      </c>
      <c r="I218" s="194"/>
      <c r="L218" s="191"/>
      <c r="M218" s="195"/>
      <c r="N218" s="196"/>
      <c r="O218" s="196"/>
      <c r="P218" s="196"/>
      <c r="Q218" s="196"/>
      <c r="R218" s="196"/>
      <c r="S218" s="196"/>
      <c r="T218" s="197"/>
      <c r="AT218" s="198" t="s">
        <v>165</v>
      </c>
      <c r="AU218" s="198" t="s">
        <v>82</v>
      </c>
      <c r="AV218" s="12" t="s">
        <v>82</v>
      </c>
      <c r="AW218" s="12" t="s">
        <v>33</v>
      </c>
      <c r="AX218" s="12" t="s">
        <v>72</v>
      </c>
      <c r="AY218" s="198" t="s">
        <v>154</v>
      </c>
    </row>
    <row r="219" s="12" customFormat="1">
      <c r="B219" s="191"/>
      <c r="D219" s="188" t="s">
        <v>165</v>
      </c>
      <c r="E219" s="198" t="s">
        <v>3</v>
      </c>
      <c r="F219" s="192" t="s">
        <v>1043</v>
      </c>
      <c r="H219" s="193">
        <v>11.888</v>
      </c>
      <c r="I219" s="194"/>
      <c r="L219" s="191"/>
      <c r="M219" s="195"/>
      <c r="N219" s="196"/>
      <c r="O219" s="196"/>
      <c r="P219" s="196"/>
      <c r="Q219" s="196"/>
      <c r="R219" s="196"/>
      <c r="S219" s="196"/>
      <c r="T219" s="197"/>
      <c r="AT219" s="198" t="s">
        <v>165</v>
      </c>
      <c r="AU219" s="198" t="s">
        <v>82</v>
      </c>
      <c r="AV219" s="12" t="s">
        <v>82</v>
      </c>
      <c r="AW219" s="12" t="s">
        <v>33</v>
      </c>
      <c r="AX219" s="12" t="s">
        <v>72</v>
      </c>
      <c r="AY219" s="198" t="s">
        <v>154</v>
      </c>
    </row>
    <row r="220" s="13" customFormat="1">
      <c r="B220" s="199"/>
      <c r="D220" s="188" t="s">
        <v>165</v>
      </c>
      <c r="E220" s="200" t="s">
        <v>3</v>
      </c>
      <c r="F220" s="201" t="s">
        <v>179</v>
      </c>
      <c r="H220" s="202">
        <v>60.841000000000001</v>
      </c>
      <c r="I220" s="203"/>
      <c r="L220" s="199"/>
      <c r="M220" s="204"/>
      <c r="N220" s="205"/>
      <c r="O220" s="205"/>
      <c r="P220" s="205"/>
      <c r="Q220" s="205"/>
      <c r="R220" s="205"/>
      <c r="S220" s="205"/>
      <c r="T220" s="206"/>
      <c r="AT220" s="200" t="s">
        <v>165</v>
      </c>
      <c r="AU220" s="200" t="s">
        <v>82</v>
      </c>
      <c r="AV220" s="13" t="s">
        <v>161</v>
      </c>
      <c r="AW220" s="13" t="s">
        <v>33</v>
      </c>
      <c r="AX220" s="13" t="s">
        <v>72</v>
      </c>
      <c r="AY220" s="200" t="s">
        <v>154</v>
      </c>
    </row>
    <row r="221" s="12" customFormat="1">
      <c r="B221" s="191"/>
      <c r="D221" s="188" t="s">
        <v>165</v>
      </c>
      <c r="E221" s="198" t="s">
        <v>3</v>
      </c>
      <c r="F221" s="192" t="s">
        <v>1044</v>
      </c>
      <c r="H221" s="193">
        <v>182.523</v>
      </c>
      <c r="I221" s="194"/>
      <c r="L221" s="191"/>
      <c r="M221" s="195"/>
      <c r="N221" s="196"/>
      <c r="O221" s="196"/>
      <c r="P221" s="196"/>
      <c r="Q221" s="196"/>
      <c r="R221" s="196"/>
      <c r="S221" s="196"/>
      <c r="T221" s="197"/>
      <c r="AT221" s="198" t="s">
        <v>165</v>
      </c>
      <c r="AU221" s="198" t="s">
        <v>82</v>
      </c>
      <c r="AV221" s="12" t="s">
        <v>82</v>
      </c>
      <c r="AW221" s="12" t="s">
        <v>33</v>
      </c>
      <c r="AX221" s="12" t="s">
        <v>80</v>
      </c>
      <c r="AY221" s="198" t="s">
        <v>154</v>
      </c>
    </row>
    <row r="222" s="1" customFormat="1" ht="16.5" customHeight="1">
      <c r="B222" s="175"/>
      <c r="C222" s="207" t="s">
        <v>334</v>
      </c>
      <c r="D222" s="207" t="s">
        <v>232</v>
      </c>
      <c r="E222" s="208" t="s">
        <v>1045</v>
      </c>
      <c r="F222" s="209" t="s">
        <v>1046</v>
      </c>
      <c r="G222" s="210" t="s">
        <v>235</v>
      </c>
      <c r="H222" s="211">
        <v>0.023</v>
      </c>
      <c r="I222" s="212"/>
      <c r="J222" s="213">
        <f>ROUND(I222*H222,2)</f>
        <v>0</v>
      </c>
      <c r="K222" s="209" t="s">
        <v>160</v>
      </c>
      <c r="L222" s="214"/>
      <c r="M222" s="215" t="s">
        <v>3</v>
      </c>
      <c r="N222" s="216" t="s">
        <v>43</v>
      </c>
      <c r="O222" s="67"/>
      <c r="P222" s="185">
        <f>O222*H222</f>
        <v>0</v>
      </c>
      <c r="Q222" s="185">
        <v>1</v>
      </c>
      <c r="R222" s="185">
        <f>Q222*H222</f>
        <v>0.023</v>
      </c>
      <c r="S222" s="185">
        <v>0</v>
      </c>
      <c r="T222" s="186">
        <f>S222*H222</f>
        <v>0</v>
      </c>
      <c r="AR222" s="19" t="s">
        <v>352</v>
      </c>
      <c r="AT222" s="19" t="s">
        <v>232</v>
      </c>
      <c r="AU222" s="19" t="s">
        <v>82</v>
      </c>
      <c r="AY222" s="19" t="s">
        <v>154</v>
      </c>
      <c r="BE222" s="187">
        <f>IF(N222="základní",J222,0)</f>
        <v>0</v>
      </c>
      <c r="BF222" s="187">
        <f>IF(N222="snížená",J222,0)</f>
        <v>0</v>
      </c>
      <c r="BG222" s="187">
        <f>IF(N222="zákl. přenesená",J222,0)</f>
        <v>0</v>
      </c>
      <c r="BH222" s="187">
        <f>IF(N222="sníž. přenesená",J222,0)</f>
        <v>0</v>
      </c>
      <c r="BI222" s="187">
        <f>IF(N222="nulová",J222,0)</f>
        <v>0</v>
      </c>
      <c r="BJ222" s="19" t="s">
        <v>80</v>
      </c>
      <c r="BK222" s="187">
        <f>ROUND(I222*H222,2)</f>
        <v>0</v>
      </c>
      <c r="BL222" s="19" t="s">
        <v>250</v>
      </c>
      <c r="BM222" s="19" t="s">
        <v>1047</v>
      </c>
    </row>
    <row r="223" s="1" customFormat="1">
      <c r="B223" s="37"/>
      <c r="D223" s="188" t="s">
        <v>247</v>
      </c>
      <c r="F223" s="189" t="s">
        <v>1048</v>
      </c>
      <c r="I223" s="121"/>
      <c r="L223" s="37"/>
      <c r="M223" s="190"/>
      <c r="N223" s="67"/>
      <c r="O223" s="67"/>
      <c r="P223" s="67"/>
      <c r="Q223" s="67"/>
      <c r="R223" s="67"/>
      <c r="S223" s="67"/>
      <c r="T223" s="68"/>
      <c r="AT223" s="19" t="s">
        <v>247</v>
      </c>
      <c r="AU223" s="19" t="s">
        <v>82</v>
      </c>
    </row>
    <row r="224" s="12" customFormat="1">
      <c r="B224" s="191"/>
      <c r="D224" s="188" t="s">
        <v>165</v>
      </c>
      <c r="E224" s="198" t="s">
        <v>3</v>
      </c>
      <c r="F224" s="192" t="s">
        <v>1049</v>
      </c>
      <c r="H224" s="193">
        <v>75.281000000000006</v>
      </c>
      <c r="I224" s="194"/>
      <c r="L224" s="191"/>
      <c r="M224" s="195"/>
      <c r="N224" s="196"/>
      <c r="O224" s="196"/>
      <c r="P224" s="196"/>
      <c r="Q224" s="196"/>
      <c r="R224" s="196"/>
      <c r="S224" s="196"/>
      <c r="T224" s="197"/>
      <c r="AT224" s="198" t="s">
        <v>165</v>
      </c>
      <c r="AU224" s="198" t="s">
        <v>82</v>
      </c>
      <c r="AV224" s="12" t="s">
        <v>82</v>
      </c>
      <c r="AW224" s="12" t="s">
        <v>33</v>
      </c>
      <c r="AX224" s="12" t="s">
        <v>80</v>
      </c>
      <c r="AY224" s="198" t="s">
        <v>154</v>
      </c>
    </row>
    <row r="225" s="12" customFormat="1">
      <c r="B225" s="191"/>
      <c r="D225" s="188" t="s">
        <v>165</v>
      </c>
      <c r="F225" s="192" t="s">
        <v>1050</v>
      </c>
      <c r="H225" s="193">
        <v>0.023</v>
      </c>
      <c r="I225" s="194"/>
      <c r="L225" s="191"/>
      <c r="M225" s="195"/>
      <c r="N225" s="196"/>
      <c r="O225" s="196"/>
      <c r="P225" s="196"/>
      <c r="Q225" s="196"/>
      <c r="R225" s="196"/>
      <c r="S225" s="196"/>
      <c r="T225" s="197"/>
      <c r="AT225" s="198" t="s">
        <v>165</v>
      </c>
      <c r="AU225" s="198" t="s">
        <v>82</v>
      </c>
      <c r="AV225" s="12" t="s">
        <v>82</v>
      </c>
      <c r="AW225" s="12" t="s">
        <v>4</v>
      </c>
      <c r="AX225" s="12" t="s">
        <v>80</v>
      </c>
      <c r="AY225" s="198" t="s">
        <v>154</v>
      </c>
    </row>
    <row r="226" s="1" customFormat="1" ht="16.5" customHeight="1">
      <c r="B226" s="175"/>
      <c r="C226" s="207" t="s">
        <v>340</v>
      </c>
      <c r="D226" s="207" t="s">
        <v>232</v>
      </c>
      <c r="E226" s="208" t="s">
        <v>1051</v>
      </c>
      <c r="F226" s="209" t="s">
        <v>1052</v>
      </c>
      <c r="G226" s="210" t="s">
        <v>1053</v>
      </c>
      <c r="H226" s="211">
        <v>42.588999999999999</v>
      </c>
      <c r="I226" s="212"/>
      <c r="J226" s="213">
        <f>ROUND(I226*H226,2)</f>
        <v>0</v>
      </c>
      <c r="K226" s="209" t="s">
        <v>160</v>
      </c>
      <c r="L226" s="214"/>
      <c r="M226" s="215" t="s">
        <v>3</v>
      </c>
      <c r="N226" s="216" t="s">
        <v>43</v>
      </c>
      <c r="O226" s="67"/>
      <c r="P226" s="185">
        <f>O226*H226</f>
        <v>0</v>
      </c>
      <c r="Q226" s="185">
        <v>0.001</v>
      </c>
      <c r="R226" s="185">
        <f>Q226*H226</f>
        <v>0.042589000000000002</v>
      </c>
      <c r="S226" s="185">
        <v>0</v>
      </c>
      <c r="T226" s="186">
        <f>S226*H226</f>
        <v>0</v>
      </c>
      <c r="AR226" s="19" t="s">
        <v>352</v>
      </c>
      <c r="AT226" s="19" t="s">
        <v>232</v>
      </c>
      <c r="AU226" s="19" t="s">
        <v>82</v>
      </c>
      <c r="AY226" s="19" t="s">
        <v>154</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250</v>
      </c>
      <c r="BM226" s="19" t="s">
        <v>1054</v>
      </c>
    </row>
    <row r="227" s="12" customFormat="1">
      <c r="B227" s="191"/>
      <c r="D227" s="188" t="s">
        <v>165</v>
      </c>
      <c r="E227" s="198" t="s">
        <v>3</v>
      </c>
      <c r="F227" s="192" t="s">
        <v>1055</v>
      </c>
      <c r="H227" s="193">
        <v>121.682</v>
      </c>
      <c r="I227" s="194"/>
      <c r="L227" s="191"/>
      <c r="M227" s="195"/>
      <c r="N227" s="196"/>
      <c r="O227" s="196"/>
      <c r="P227" s="196"/>
      <c r="Q227" s="196"/>
      <c r="R227" s="196"/>
      <c r="S227" s="196"/>
      <c r="T227" s="197"/>
      <c r="AT227" s="198" t="s">
        <v>165</v>
      </c>
      <c r="AU227" s="198" t="s">
        <v>82</v>
      </c>
      <c r="AV227" s="12" t="s">
        <v>82</v>
      </c>
      <c r="AW227" s="12" t="s">
        <v>33</v>
      </c>
      <c r="AX227" s="12" t="s">
        <v>80</v>
      </c>
      <c r="AY227" s="198" t="s">
        <v>154</v>
      </c>
    </row>
    <row r="228" s="12" customFormat="1">
      <c r="B228" s="191"/>
      <c r="D228" s="188" t="s">
        <v>165</v>
      </c>
      <c r="F228" s="192" t="s">
        <v>1056</v>
      </c>
      <c r="H228" s="193">
        <v>42.588999999999999</v>
      </c>
      <c r="I228" s="194"/>
      <c r="L228" s="191"/>
      <c r="M228" s="195"/>
      <c r="N228" s="196"/>
      <c r="O228" s="196"/>
      <c r="P228" s="196"/>
      <c r="Q228" s="196"/>
      <c r="R228" s="196"/>
      <c r="S228" s="196"/>
      <c r="T228" s="197"/>
      <c r="AT228" s="198" t="s">
        <v>165</v>
      </c>
      <c r="AU228" s="198" t="s">
        <v>82</v>
      </c>
      <c r="AV228" s="12" t="s">
        <v>82</v>
      </c>
      <c r="AW228" s="12" t="s">
        <v>4</v>
      </c>
      <c r="AX228" s="12" t="s">
        <v>80</v>
      </c>
      <c r="AY228" s="198" t="s">
        <v>154</v>
      </c>
    </row>
    <row r="229" s="1" customFormat="1" ht="16.5" customHeight="1">
      <c r="B229" s="175"/>
      <c r="C229" s="176" t="s">
        <v>346</v>
      </c>
      <c r="D229" s="176" t="s">
        <v>156</v>
      </c>
      <c r="E229" s="177" t="s">
        <v>1057</v>
      </c>
      <c r="F229" s="178" t="s">
        <v>1058</v>
      </c>
      <c r="G229" s="179" t="s">
        <v>206</v>
      </c>
      <c r="H229" s="180">
        <v>6.0540000000000003</v>
      </c>
      <c r="I229" s="181"/>
      <c r="J229" s="182">
        <f>ROUND(I229*H229,2)</f>
        <v>0</v>
      </c>
      <c r="K229" s="178" t="s">
        <v>160</v>
      </c>
      <c r="L229" s="37"/>
      <c r="M229" s="183" t="s">
        <v>3</v>
      </c>
      <c r="N229" s="184" t="s">
        <v>43</v>
      </c>
      <c r="O229" s="67"/>
      <c r="P229" s="185">
        <f>O229*H229</f>
        <v>0</v>
      </c>
      <c r="Q229" s="185">
        <v>0</v>
      </c>
      <c r="R229" s="185">
        <f>Q229*H229</f>
        <v>0</v>
      </c>
      <c r="S229" s="185">
        <v>0</v>
      </c>
      <c r="T229" s="186">
        <f>S229*H229</f>
        <v>0</v>
      </c>
      <c r="AR229" s="19" t="s">
        <v>250</v>
      </c>
      <c r="AT229" s="19" t="s">
        <v>156</v>
      </c>
      <c r="AU229" s="19" t="s">
        <v>82</v>
      </c>
      <c r="AY229" s="19" t="s">
        <v>154</v>
      </c>
      <c r="BE229" s="187">
        <f>IF(N229="základní",J229,0)</f>
        <v>0</v>
      </c>
      <c r="BF229" s="187">
        <f>IF(N229="snížená",J229,0)</f>
        <v>0</v>
      </c>
      <c r="BG229" s="187">
        <f>IF(N229="zákl. přenesená",J229,0)</f>
        <v>0</v>
      </c>
      <c r="BH229" s="187">
        <f>IF(N229="sníž. přenesená",J229,0)</f>
        <v>0</v>
      </c>
      <c r="BI229" s="187">
        <f>IF(N229="nulová",J229,0)</f>
        <v>0</v>
      </c>
      <c r="BJ229" s="19" t="s">
        <v>80</v>
      </c>
      <c r="BK229" s="187">
        <f>ROUND(I229*H229,2)</f>
        <v>0</v>
      </c>
      <c r="BL229" s="19" t="s">
        <v>250</v>
      </c>
      <c r="BM229" s="19" t="s">
        <v>1059</v>
      </c>
    </row>
    <row r="230" s="1" customFormat="1">
      <c r="B230" s="37"/>
      <c r="D230" s="188" t="s">
        <v>163</v>
      </c>
      <c r="F230" s="189" t="s">
        <v>1060</v>
      </c>
      <c r="I230" s="121"/>
      <c r="L230" s="37"/>
      <c r="M230" s="190"/>
      <c r="N230" s="67"/>
      <c r="O230" s="67"/>
      <c r="P230" s="67"/>
      <c r="Q230" s="67"/>
      <c r="R230" s="67"/>
      <c r="S230" s="67"/>
      <c r="T230" s="68"/>
      <c r="AT230" s="19" t="s">
        <v>163</v>
      </c>
      <c r="AU230" s="19" t="s">
        <v>82</v>
      </c>
    </row>
    <row r="231" s="12" customFormat="1">
      <c r="B231" s="191"/>
      <c r="D231" s="188" t="s">
        <v>165</v>
      </c>
      <c r="E231" s="198" t="s">
        <v>3</v>
      </c>
      <c r="F231" s="192" t="s">
        <v>924</v>
      </c>
      <c r="H231" s="193">
        <v>2.4569999999999999</v>
      </c>
      <c r="I231" s="194"/>
      <c r="L231" s="191"/>
      <c r="M231" s="195"/>
      <c r="N231" s="196"/>
      <c r="O231" s="196"/>
      <c r="P231" s="196"/>
      <c r="Q231" s="196"/>
      <c r="R231" s="196"/>
      <c r="S231" s="196"/>
      <c r="T231" s="197"/>
      <c r="AT231" s="198" t="s">
        <v>165</v>
      </c>
      <c r="AU231" s="198" t="s">
        <v>82</v>
      </c>
      <c r="AV231" s="12" t="s">
        <v>82</v>
      </c>
      <c r="AW231" s="12" t="s">
        <v>33</v>
      </c>
      <c r="AX231" s="12" t="s">
        <v>72</v>
      </c>
      <c r="AY231" s="198" t="s">
        <v>154</v>
      </c>
    </row>
    <row r="232" s="12" customFormat="1">
      <c r="B232" s="191"/>
      <c r="D232" s="188" t="s">
        <v>165</v>
      </c>
      <c r="E232" s="198" t="s">
        <v>3</v>
      </c>
      <c r="F232" s="192" t="s">
        <v>925</v>
      </c>
      <c r="H232" s="193">
        <v>0.56999999999999995</v>
      </c>
      <c r="I232" s="194"/>
      <c r="L232" s="191"/>
      <c r="M232" s="195"/>
      <c r="N232" s="196"/>
      <c r="O232" s="196"/>
      <c r="P232" s="196"/>
      <c r="Q232" s="196"/>
      <c r="R232" s="196"/>
      <c r="S232" s="196"/>
      <c r="T232" s="197"/>
      <c r="AT232" s="198" t="s">
        <v>165</v>
      </c>
      <c r="AU232" s="198" t="s">
        <v>82</v>
      </c>
      <c r="AV232" s="12" t="s">
        <v>82</v>
      </c>
      <c r="AW232" s="12" t="s">
        <v>33</v>
      </c>
      <c r="AX232" s="12" t="s">
        <v>72</v>
      </c>
      <c r="AY232" s="198" t="s">
        <v>154</v>
      </c>
    </row>
    <row r="233" s="13" customFormat="1">
      <c r="B233" s="199"/>
      <c r="D233" s="188" t="s">
        <v>165</v>
      </c>
      <c r="E233" s="200" t="s">
        <v>3</v>
      </c>
      <c r="F233" s="201" t="s">
        <v>179</v>
      </c>
      <c r="H233" s="202">
        <v>3.0270000000000001</v>
      </c>
      <c r="I233" s="203"/>
      <c r="L233" s="199"/>
      <c r="M233" s="204"/>
      <c r="N233" s="205"/>
      <c r="O233" s="205"/>
      <c r="P233" s="205"/>
      <c r="Q233" s="205"/>
      <c r="R233" s="205"/>
      <c r="S233" s="205"/>
      <c r="T233" s="206"/>
      <c r="AT233" s="200" t="s">
        <v>165</v>
      </c>
      <c r="AU233" s="200" t="s">
        <v>82</v>
      </c>
      <c r="AV233" s="13" t="s">
        <v>161</v>
      </c>
      <c r="AW233" s="13" t="s">
        <v>33</v>
      </c>
      <c r="AX233" s="13" t="s">
        <v>72</v>
      </c>
      <c r="AY233" s="200" t="s">
        <v>154</v>
      </c>
    </row>
    <row r="234" s="12" customFormat="1">
      <c r="B234" s="191"/>
      <c r="D234" s="188" t="s">
        <v>165</v>
      </c>
      <c r="E234" s="198" t="s">
        <v>3</v>
      </c>
      <c r="F234" s="192" t="s">
        <v>1061</v>
      </c>
      <c r="H234" s="193">
        <v>6.0540000000000003</v>
      </c>
      <c r="I234" s="194"/>
      <c r="L234" s="191"/>
      <c r="M234" s="195"/>
      <c r="N234" s="196"/>
      <c r="O234" s="196"/>
      <c r="P234" s="196"/>
      <c r="Q234" s="196"/>
      <c r="R234" s="196"/>
      <c r="S234" s="196"/>
      <c r="T234" s="197"/>
      <c r="AT234" s="198" t="s">
        <v>165</v>
      </c>
      <c r="AU234" s="198" t="s">
        <v>82</v>
      </c>
      <c r="AV234" s="12" t="s">
        <v>82</v>
      </c>
      <c r="AW234" s="12" t="s">
        <v>33</v>
      </c>
      <c r="AX234" s="12" t="s">
        <v>80</v>
      </c>
      <c r="AY234" s="198" t="s">
        <v>154</v>
      </c>
    </row>
    <row r="235" s="1" customFormat="1" ht="16.5" customHeight="1">
      <c r="B235" s="175"/>
      <c r="C235" s="207" t="s">
        <v>352</v>
      </c>
      <c r="D235" s="207" t="s">
        <v>232</v>
      </c>
      <c r="E235" s="208" t="s">
        <v>1062</v>
      </c>
      <c r="F235" s="209" t="s">
        <v>1063</v>
      </c>
      <c r="G235" s="210" t="s">
        <v>206</v>
      </c>
      <c r="H235" s="211">
        <v>6.1150000000000002</v>
      </c>
      <c r="I235" s="212"/>
      <c r="J235" s="213">
        <f>ROUND(I235*H235,2)</f>
        <v>0</v>
      </c>
      <c r="K235" s="209" t="s">
        <v>160</v>
      </c>
      <c r="L235" s="214"/>
      <c r="M235" s="215" t="s">
        <v>3</v>
      </c>
      <c r="N235" s="216" t="s">
        <v>43</v>
      </c>
      <c r="O235" s="67"/>
      <c r="P235" s="185">
        <f>O235*H235</f>
        <v>0</v>
      </c>
      <c r="Q235" s="185">
        <v>0.00059999999999999995</v>
      </c>
      <c r="R235" s="185">
        <f>Q235*H235</f>
        <v>0.003669</v>
      </c>
      <c r="S235" s="185">
        <v>0</v>
      </c>
      <c r="T235" s="186">
        <f>S235*H235</f>
        <v>0</v>
      </c>
      <c r="AR235" s="19" t="s">
        <v>352</v>
      </c>
      <c r="AT235" s="19" t="s">
        <v>232</v>
      </c>
      <c r="AU235" s="19" t="s">
        <v>82</v>
      </c>
      <c r="AY235" s="19" t="s">
        <v>154</v>
      </c>
      <c r="BE235" s="187">
        <f>IF(N235="základní",J235,0)</f>
        <v>0</v>
      </c>
      <c r="BF235" s="187">
        <f>IF(N235="snížená",J235,0)</f>
        <v>0</v>
      </c>
      <c r="BG235" s="187">
        <f>IF(N235="zákl. přenesená",J235,0)</f>
        <v>0</v>
      </c>
      <c r="BH235" s="187">
        <f>IF(N235="sníž. přenesená",J235,0)</f>
        <v>0</v>
      </c>
      <c r="BI235" s="187">
        <f>IF(N235="nulová",J235,0)</f>
        <v>0</v>
      </c>
      <c r="BJ235" s="19" t="s">
        <v>80</v>
      </c>
      <c r="BK235" s="187">
        <f>ROUND(I235*H235,2)</f>
        <v>0</v>
      </c>
      <c r="BL235" s="19" t="s">
        <v>250</v>
      </c>
      <c r="BM235" s="19" t="s">
        <v>1064</v>
      </c>
    </row>
    <row r="236" s="12" customFormat="1">
      <c r="B236" s="191"/>
      <c r="D236" s="188" t="s">
        <v>165</v>
      </c>
      <c r="F236" s="192" t="s">
        <v>1065</v>
      </c>
      <c r="H236" s="193">
        <v>6.1150000000000002</v>
      </c>
      <c r="I236" s="194"/>
      <c r="L236" s="191"/>
      <c r="M236" s="195"/>
      <c r="N236" s="196"/>
      <c r="O236" s="196"/>
      <c r="P236" s="196"/>
      <c r="Q236" s="196"/>
      <c r="R236" s="196"/>
      <c r="S236" s="196"/>
      <c r="T236" s="197"/>
      <c r="AT236" s="198" t="s">
        <v>165</v>
      </c>
      <c r="AU236" s="198" t="s">
        <v>82</v>
      </c>
      <c r="AV236" s="12" t="s">
        <v>82</v>
      </c>
      <c r="AW236" s="12" t="s">
        <v>4</v>
      </c>
      <c r="AX236" s="12" t="s">
        <v>80</v>
      </c>
      <c r="AY236" s="198" t="s">
        <v>154</v>
      </c>
    </row>
    <row r="237" s="1" customFormat="1" ht="22.5" customHeight="1">
      <c r="B237" s="175"/>
      <c r="C237" s="176" t="s">
        <v>524</v>
      </c>
      <c r="D237" s="176" t="s">
        <v>156</v>
      </c>
      <c r="E237" s="177" t="s">
        <v>1066</v>
      </c>
      <c r="F237" s="178" t="s">
        <v>1067</v>
      </c>
      <c r="G237" s="179" t="s">
        <v>206</v>
      </c>
      <c r="H237" s="180">
        <v>32.210000000000001</v>
      </c>
      <c r="I237" s="181"/>
      <c r="J237" s="182">
        <f>ROUND(I237*H237,2)</f>
        <v>0</v>
      </c>
      <c r="K237" s="178" t="s">
        <v>160</v>
      </c>
      <c r="L237" s="37"/>
      <c r="M237" s="183" t="s">
        <v>3</v>
      </c>
      <c r="N237" s="184" t="s">
        <v>43</v>
      </c>
      <c r="O237" s="67"/>
      <c r="P237" s="185">
        <f>O237*H237</f>
        <v>0</v>
      </c>
      <c r="Q237" s="185">
        <v>0.00080999999999999996</v>
      </c>
      <c r="R237" s="185">
        <f>Q237*H237</f>
        <v>0.026090099999999998</v>
      </c>
      <c r="S237" s="185">
        <v>0</v>
      </c>
      <c r="T237" s="186">
        <f>S237*H237</f>
        <v>0</v>
      </c>
      <c r="AR237" s="19" t="s">
        <v>250</v>
      </c>
      <c r="AT237" s="19" t="s">
        <v>156</v>
      </c>
      <c r="AU237" s="19" t="s">
        <v>82</v>
      </c>
      <c r="AY237" s="19" t="s">
        <v>154</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250</v>
      </c>
      <c r="BM237" s="19" t="s">
        <v>1068</v>
      </c>
    </row>
    <row r="238" s="14" customFormat="1">
      <c r="B238" s="217"/>
      <c r="D238" s="188" t="s">
        <v>165</v>
      </c>
      <c r="E238" s="218" t="s">
        <v>3</v>
      </c>
      <c r="F238" s="219" t="s">
        <v>1069</v>
      </c>
      <c r="H238" s="218" t="s">
        <v>3</v>
      </c>
      <c r="I238" s="220"/>
      <c r="L238" s="217"/>
      <c r="M238" s="221"/>
      <c r="N238" s="222"/>
      <c r="O238" s="222"/>
      <c r="P238" s="222"/>
      <c r="Q238" s="222"/>
      <c r="R238" s="222"/>
      <c r="S238" s="222"/>
      <c r="T238" s="223"/>
      <c r="AT238" s="218" t="s">
        <v>165</v>
      </c>
      <c r="AU238" s="218" t="s">
        <v>82</v>
      </c>
      <c r="AV238" s="14" t="s">
        <v>80</v>
      </c>
      <c r="AW238" s="14" t="s">
        <v>33</v>
      </c>
      <c r="AX238" s="14" t="s">
        <v>72</v>
      </c>
      <c r="AY238" s="218" t="s">
        <v>154</v>
      </c>
    </row>
    <row r="239" s="12" customFormat="1">
      <c r="B239" s="191"/>
      <c r="D239" s="188" t="s">
        <v>165</v>
      </c>
      <c r="E239" s="198" t="s">
        <v>3</v>
      </c>
      <c r="F239" s="192" t="s">
        <v>1070</v>
      </c>
      <c r="H239" s="193">
        <v>8.6460000000000008</v>
      </c>
      <c r="I239" s="194"/>
      <c r="L239" s="191"/>
      <c r="M239" s="195"/>
      <c r="N239" s="196"/>
      <c r="O239" s="196"/>
      <c r="P239" s="196"/>
      <c r="Q239" s="196"/>
      <c r="R239" s="196"/>
      <c r="S239" s="196"/>
      <c r="T239" s="197"/>
      <c r="AT239" s="198" t="s">
        <v>165</v>
      </c>
      <c r="AU239" s="198" t="s">
        <v>82</v>
      </c>
      <c r="AV239" s="12" t="s">
        <v>82</v>
      </c>
      <c r="AW239" s="12" t="s">
        <v>33</v>
      </c>
      <c r="AX239" s="12" t="s">
        <v>72</v>
      </c>
      <c r="AY239" s="198" t="s">
        <v>154</v>
      </c>
    </row>
    <row r="240" s="12" customFormat="1">
      <c r="B240" s="191"/>
      <c r="D240" s="188" t="s">
        <v>165</v>
      </c>
      <c r="E240" s="198" t="s">
        <v>3</v>
      </c>
      <c r="F240" s="192" t="s">
        <v>1071</v>
      </c>
      <c r="H240" s="193">
        <v>23.564</v>
      </c>
      <c r="I240" s="194"/>
      <c r="L240" s="191"/>
      <c r="M240" s="195"/>
      <c r="N240" s="196"/>
      <c r="O240" s="196"/>
      <c r="P240" s="196"/>
      <c r="Q240" s="196"/>
      <c r="R240" s="196"/>
      <c r="S240" s="196"/>
      <c r="T240" s="197"/>
      <c r="AT240" s="198" t="s">
        <v>165</v>
      </c>
      <c r="AU240" s="198" t="s">
        <v>82</v>
      </c>
      <c r="AV240" s="12" t="s">
        <v>82</v>
      </c>
      <c r="AW240" s="12" t="s">
        <v>33</v>
      </c>
      <c r="AX240" s="12" t="s">
        <v>72</v>
      </c>
      <c r="AY240" s="198" t="s">
        <v>154</v>
      </c>
    </row>
    <row r="241" s="13" customFormat="1">
      <c r="B241" s="199"/>
      <c r="D241" s="188" t="s">
        <v>165</v>
      </c>
      <c r="E241" s="200" t="s">
        <v>3</v>
      </c>
      <c r="F241" s="201" t="s">
        <v>179</v>
      </c>
      <c r="H241" s="202">
        <v>32.210000000000001</v>
      </c>
      <c r="I241" s="203"/>
      <c r="L241" s="199"/>
      <c r="M241" s="204"/>
      <c r="N241" s="205"/>
      <c r="O241" s="205"/>
      <c r="P241" s="205"/>
      <c r="Q241" s="205"/>
      <c r="R241" s="205"/>
      <c r="S241" s="205"/>
      <c r="T241" s="206"/>
      <c r="AT241" s="200" t="s">
        <v>165</v>
      </c>
      <c r="AU241" s="200" t="s">
        <v>82</v>
      </c>
      <c r="AV241" s="13" t="s">
        <v>161</v>
      </c>
      <c r="AW241" s="13" t="s">
        <v>33</v>
      </c>
      <c r="AX241" s="13" t="s">
        <v>80</v>
      </c>
      <c r="AY241" s="200" t="s">
        <v>154</v>
      </c>
    </row>
    <row r="242" s="1" customFormat="1" ht="22.5" customHeight="1">
      <c r="B242" s="175"/>
      <c r="C242" s="176" t="s">
        <v>528</v>
      </c>
      <c r="D242" s="176" t="s">
        <v>156</v>
      </c>
      <c r="E242" s="177" t="s">
        <v>1072</v>
      </c>
      <c r="F242" s="178" t="s">
        <v>1073</v>
      </c>
      <c r="G242" s="179" t="s">
        <v>1074</v>
      </c>
      <c r="H242" s="227"/>
      <c r="I242" s="181"/>
      <c r="J242" s="182">
        <f>ROUND(I242*H242,2)</f>
        <v>0</v>
      </c>
      <c r="K242" s="178" t="s">
        <v>160</v>
      </c>
      <c r="L242" s="37"/>
      <c r="M242" s="183" t="s">
        <v>3</v>
      </c>
      <c r="N242" s="184" t="s">
        <v>43</v>
      </c>
      <c r="O242" s="67"/>
      <c r="P242" s="185">
        <f>O242*H242</f>
        <v>0</v>
      </c>
      <c r="Q242" s="185">
        <v>0</v>
      </c>
      <c r="R242" s="185">
        <f>Q242*H242</f>
        <v>0</v>
      </c>
      <c r="S242" s="185">
        <v>0</v>
      </c>
      <c r="T242" s="186">
        <f>S242*H242</f>
        <v>0</v>
      </c>
      <c r="AR242" s="19" t="s">
        <v>250</v>
      </c>
      <c r="AT242" s="19" t="s">
        <v>156</v>
      </c>
      <c r="AU242" s="19" t="s">
        <v>82</v>
      </c>
      <c r="AY242" s="19" t="s">
        <v>154</v>
      </c>
      <c r="BE242" s="187">
        <f>IF(N242="základní",J242,0)</f>
        <v>0</v>
      </c>
      <c r="BF242" s="187">
        <f>IF(N242="snížená",J242,0)</f>
        <v>0</v>
      </c>
      <c r="BG242" s="187">
        <f>IF(N242="zákl. přenesená",J242,0)</f>
        <v>0</v>
      </c>
      <c r="BH242" s="187">
        <f>IF(N242="sníž. přenesená",J242,0)</f>
        <v>0</v>
      </c>
      <c r="BI242" s="187">
        <f>IF(N242="nulová",J242,0)</f>
        <v>0</v>
      </c>
      <c r="BJ242" s="19" t="s">
        <v>80</v>
      </c>
      <c r="BK242" s="187">
        <f>ROUND(I242*H242,2)</f>
        <v>0</v>
      </c>
      <c r="BL242" s="19" t="s">
        <v>250</v>
      </c>
      <c r="BM242" s="19" t="s">
        <v>1075</v>
      </c>
    </row>
    <row r="243" s="1" customFormat="1">
      <c r="B243" s="37"/>
      <c r="D243" s="188" t="s">
        <v>163</v>
      </c>
      <c r="F243" s="189" t="s">
        <v>1076</v>
      </c>
      <c r="I243" s="121"/>
      <c r="L243" s="37"/>
      <c r="M243" s="190"/>
      <c r="N243" s="67"/>
      <c r="O243" s="67"/>
      <c r="P243" s="67"/>
      <c r="Q243" s="67"/>
      <c r="R243" s="67"/>
      <c r="S243" s="67"/>
      <c r="T243" s="68"/>
      <c r="AT243" s="19" t="s">
        <v>163</v>
      </c>
      <c r="AU243" s="19" t="s">
        <v>82</v>
      </c>
    </row>
    <row r="244" s="11" customFormat="1" ht="22.8" customHeight="1">
      <c r="B244" s="162"/>
      <c r="D244" s="163" t="s">
        <v>71</v>
      </c>
      <c r="E244" s="173" t="s">
        <v>1077</v>
      </c>
      <c r="F244" s="173" t="s">
        <v>1078</v>
      </c>
      <c r="I244" s="165"/>
      <c r="J244" s="174">
        <f>BK244</f>
        <v>0</v>
      </c>
      <c r="L244" s="162"/>
      <c r="M244" s="167"/>
      <c r="N244" s="168"/>
      <c r="O244" s="168"/>
      <c r="P244" s="169">
        <f>SUM(P245:P253)</f>
        <v>0</v>
      </c>
      <c r="Q244" s="168"/>
      <c r="R244" s="169">
        <f>SUM(R245:R253)</f>
        <v>0.010240000000000001</v>
      </c>
      <c r="S244" s="168"/>
      <c r="T244" s="170">
        <f>SUM(T245:T253)</f>
        <v>0</v>
      </c>
      <c r="AR244" s="163" t="s">
        <v>82</v>
      </c>
      <c r="AT244" s="171" t="s">
        <v>71</v>
      </c>
      <c r="AU244" s="171" t="s">
        <v>80</v>
      </c>
      <c r="AY244" s="163" t="s">
        <v>154</v>
      </c>
      <c r="BK244" s="172">
        <f>SUM(BK245:BK253)</f>
        <v>0</v>
      </c>
    </row>
    <row r="245" s="1" customFormat="1" ht="16.5" customHeight="1">
      <c r="B245" s="175"/>
      <c r="C245" s="176" t="s">
        <v>532</v>
      </c>
      <c r="D245" s="176" t="s">
        <v>156</v>
      </c>
      <c r="E245" s="177" t="s">
        <v>1079</v>
      </c>
      <c r="F245" s="178" t="s">
        <v>1080</v>
      </c>
      <c r="G245" s="179" t="s">
        <v>1053</v>
      </c>
      <c r="H245" s="180">
        <v>32</v>
      </c>
      <c r="I245" s="181"/>
      <c r="J245" s="182">
        <f>ROUND(I245*H245,2)</f>
        <v>0</v>
      </c>
      <c r="K245" s="178" t="s">
        <v>160</v>
      </c>
      <c r="L245" s="37"/>
      <c r="M245" s="183" t="s">
        <v>3</v>
      </c>
      <c r="N245" s="184" t="s">
        <v>43</v>
      </c>
      <c r="O245" s="67"/>
      <c r="P245" s="185">
        <f>O245*H245</f>
        <v>0</v>
      </c>
      <c r="Q245" s="185">
        <v>5.0000000000000002E-05</v>
      </c>
      <c r="R245" s="185">
        <f>Q245*H245</f>
        <v>0.0016000000000000001</v>
      </c>
      <c r="S245" s="185">
        <v>0</v>
      </c>
      <c r="T245" s="186">
        <f>S245*H245</f>
        <v>0</v>
      </c>
      <c r="AR245" s="19" t="s">
        <v>250</v>
      </c>
      <c r="AT245" s="19" t="s">
        <v>156</v>
      </c>
      <c r="AU245" s="19" t="s">
        <v>82</v>
      </c>
      <c r="AY245" s="19" t="s">
        <v>154</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250</v>
      </c>
      <c r="BM245" s="19" t="s">
        <v>1081</v>
      </c>
    </row>
    <row r="246" s="1" customFormat="1">
      <c r="B246" s="37"/>
      <c r="D246" s="188" t="s">
        <v>163</v>
      </c>
      <c r="F246" s="189" t="s">
        <v>1082</v>
      </c>
      <c r="I246" s="121"/>
      <c r="L246" s="37"/>
      <c r="M246" s="190"/>
      <c r="N246" s="67"/>
      <c r="O246" s="67"/>
      <c r="P246" s="67"/>
      <c r="Q246" s="67"/>
      <c r="R246" s="67"/>
      <c r="S246" s="67"/>
      <c r="T246" s="68"/>
      <c r="AT246" s="19" t="s">
        <v>163</v>
      </c>
      <c r="AU246" s="19" t="s">
        <v>82</v>
      </c>
    </row>
    <row r="247" s="12" customFormat="1">
      <c r="B247" s="191"/>
      <c r="D247" s="188" t="s">
        <v>165</v>
      </c>
      <c r="E247" s="198" t="s">
        <v>3</v>
      </c>
      <c r="F247" s="192" t="s">
        <v>1083</v>
      </c>
      <c r="H247" s="193">
        <v>17</v>
      </c>
      <c r="I247" s="194"/>
      <c r="L247" s="191"/>
      <c r="M247" s="195"/>
      <c r="N247" s="196"/>
      <c r="O247" s="196"/>
      <c r="P247" s="196"/>
      <c r="Q247" s="196"/>
      <c r="R247" s="196"/>
      <c r="S247" s="196"/>
      <c r="T247" s="197"/>
      <c r="AT247" s="198" t="s">
        <v>165</v>
      </c>
      <c r="AU247" s="198" t="s">
        <v>82</v>
      </c>
      <c r="AV247" s="12" t="s">
        <v>82</v>
      </c>
      <c r="AW247" s="12" t="s">
        <v>33</v>
      </c>
      <c r="AX247" s="12" t="s">
        <v>72</v>
      </c>
      <c r="AY247" s="198" t="s">
        <v>154</v>
      </c>
    </row>
    <row r="248" s="12" customFormat="1">
      <c r="B248" s="191"/>
      <c r="D248" s="188" t="s">
        <v>165</v>
      </c>
      <c r="E248" s="198" t="s">
        <v>3</v>
      </c>
      <c r="F248" s="192" t="s">
        <v>1084</v>
      </c>
      <c r="H248" s="193">
        <v>15</v>
      </c>
      <c r="I248" s="194"/>
      <c r="L248" s="191"/>
      <c r="M248" s="195"/>
      <c r="N248" s="196"/>
      <c r="O248" s="196"/>
      <c r="P248" s="196"/>
      <c r="Q248" s="196"/>
      <c r="R248" s="196"/>
      <c r="S248" s="196"/>
      <c r="T248" s="197"/>
      <c r="AT248" s="198" t="s">
        <v>165</v>
      </c>
      <c r="AU248" s="198" t="s">
        <v>82</v>
      </c>
      <c r="AV248" s="12" t="s">
        <v>82</v>
      </c>
      <c r="AW248" s="12" t="s">
        <v>33</v>
      </c>
      <c r="AX248" s="12" t="s">
        <v>72</v>
      </c>
      <c r="AY248" s="198" t="s">
        <v>154</v>
      </c>
    </row>
    <row r="249" s="13" customFormat="1">
      <c r="B249" s="199"/>
      <c r="D249" s="188" t="s">
        <v>165</v>
      </c>
      <c r="E249" s="200" t="s">
        <v>3</v>
      </c>
      <c r="F249" s="201" t="s">
        <v>179</v>
      </c>
      <c r="H249" s="202">
        <v>32</v>
      </c>
      <c r="I249" s="203"/>
      <c r="L249" s="199"/>
      <c r="M249" s="204"/>
      <c r="N249" s="205"/>
      <c r="O249" s="205"/>
      <c r="P249" s="205"/>
      <c r="Q249" s="205"/>
      <c r="R249" s="205"/>
      <c r="S249" s="205"/>
      <c r="T249" s="206"/>
      <c r="AT249" s="200" t="s">
        <v>165</v>
      </c>
      <c r="AU249" s="200" t="s">
        <v>82</v>
      </c>
      <c r="AV249" s="13" t="s">
        <v>161</v>
      </c>
      <c r="AW249" s="13" t="s">
        <v>33</v>
      </c>
      <c r="AX249" s="13" t="s">
        <v>80</v>
      </c>
      <c r="AY249" s="200" t="s">
        <v>154</v>
      </c>
    </row>
    <row r="250" s="1" customFormat="1" ht="16.5" customHeight="1">
      <c r="B250" s="175"/>
      <c r="C250" s="176" t="s">
        <v>536</v>
      </c>
      <c r="D250" s="176" t="s">
        <v>156</v>
      </c>
      <c r="E250" s="177" t="s">
        <v>1085</v>
      </c>
      <c r="F250" s="178" t="s">
        <v>1086</v>
      </c>
      <c r="G250" s="179" t="s">
        <v>241</v>
      </c>
      <c r="H250" s="180">
        <v>32</v>
      </c>
      <c r="I250" s="181"/>
      <c r="J250" s="182">
        <f>ROUND(I250*H250,2)</f>
        <v>0</v>
      </c>
      <c r="K250" s="178" t="s">
        <v>160</v>
      </c>
      <c r="L250" s="37"/>
      <c r="M250" s="183" t="s">
        <v>3</v>
      </c>
      <c r="N250" s="184" t="s">
        <v>43</v>
      </c>
      <c r="O250" s="67"/>
      <c r="P250" s="185">
        <f>O250*H250</f>
        <v>0</v>
      </c>
      <c r="Q250" s="185">
        <v>0.00027</v>
      </c>
      <c r="R250" s="185">
        <f>Q250*H250</f>
        <v>0.0086400000000000001</v>
      </c>
      <c r="S250" s="185">
        <v>0</v>
      </c>
      <c r="T250" s="186">
        <f>S250*H250</f>
        <v>0</v>
      </c>
      <c r="AR250" s="19" t="s">
        <v>161</v>
      </c>
      <c r="AT250" s="19" t="s">
        <v>156</v>
      </c>
      <c r="AU250" s="19" t="s">
        <v>82</v>
      </c>
      <c r="AY250" s="19" t="s">
        <v>154</v>
      </c>
      <c r="BE250" s="187">
        <f>IF(N250="základní",J250,0)</f>
        <v>0</v>
      </c>
      <c r="BF250" s="187">
        <f>IF(N250="snížená",J250,0)</f>
        <v>0</v>
      </c>
      <c r="BG250" s="187">
        <f>IF(N250="zákl. přenesená",J250,0)</f>
        <v>0</v>
      </c>
      <c r="BH250" s="187">
        <f>IF(N250="sníž. přenesená",J250,0)</f>
        <v>0</v>
      </c>
      <c r="BI250" s="187">
        <f>IF(N250="nulová",J250,0)</f>
        <v>0</v>
      </c>
      <c r="BJ250" s="19" t="s">
        <v>80</v>
      </c>
      <c r="BK250" s="187">
        <f>ROUND(I250*H250,2)</f>
        <v>0</v>
      </c>
      <c r="BL250" s="19" t="s">
        <v>161</v>
      </c>
      <c r="BM250" s="19" t="s">
        <v>1087</v>
      </c>
    </row>
    <row r="251" s="1" customFormat="1">
      <c r="B251" s="37"/>
      <c r="D251" s="188" t="s">
        <v>163</v>
      </c>
      <c r="F251" s="189" t="s">
        <v>1088</v>
      </c>
      <c r="I251" s="121"/>
      <c r="L251" s="37"/>
      <c r="M251" s="190"/>
      <c r="N251" s="67"/>
      <c r="O251" s="67"/>
      <c r="P251" s="67"/>
      <c r="Q251" s="67"/>
      <c r="R251" s="67"/>
      <c r="S251" s="67"/>
      <c r="T251" s="68"/>
      <c r="AT251" s="19" t="s">
        <v>163</v>
      </c>
      <c r="AU251" s="19" t="s">
        <v>82</v>
      </c>
    </row>
    <row r="252" s="1" customFormat="1" ht="22.5" customHeight="1">
      <c r="B252" s="175"/>
      <c r="C252" s="176" t="s">
        <v>540</v>
      </c>
      <c r="D252" s="176" t="s">
        <v>156</v>
      </c>
      <c r="E252" s="177" t="s">
        <v>1089</v>
      </c>
      <c r="F252" s="178" t="s">
        <v>1090</v>
      </c>
      <c r="G252" s="179" t="s">
        <v>1074</v>
      </c>
      <c r="H252" s="227"/>
      <c r="I252" s="181"/>
      <c r="J252" s="182">
        <f>ROUND(I252*H252,2)</f>
        <v>0</v>
      </c>
      <c r="K252" s="178" t="s">
        <v>160</v>
      </c>
      <c r="L252" s="37"/>
      <c r="M252" s="183" t="s">
        <v>3</v>
      </c>
      <c r="N252" s="184" t="s">
        <v>43</v>
      </c>
      <c r="O252" s="67"/>
      <c r="P252" s="185">
        <f>O252*H252</f>
        <v>0</v>
      </c>
      <c r="Q252" s="185">
        <v>0</v>
      </c>
      <c r="R252" s="185">
        <f>Q252*H252</f>
        <v>0</v>
      </c>
      <c r="S252" s="185">
        <v>0</v>
      </c>
      <c r="T252" s="186">
        <f>S252*H252</f>
        <v>0</v>
      </c>
      <c r="AR252" s="19" t="s">
        <v>250</v>
      </c>
      <c r="AT252" s="19" t="s">
        <v>156</v>
      </c>
      <c r="AU252" s="19" t="s">
        <v>82</v>
      </c>
      <c r="AY252" s="19" t="s">
        <v>154</v>
      </c>
      <c r="BE252" s="187">
        <f>IF(N252="základní",J252,0)</f>
        <v>0</v>
      </c>
      <c r="BF252" s="187">
        <f>IF(N252="snížená",J252,0)</f>
        <v>0</v>
      </c>
      <c r="BG252" s="187">
        <f>IF(N252="zákl. přenesená",J252,0)</f>
        <v>0</v>
      </c>
      <c r="BH252" s="187">
        <f>IF(N252="sníž. přenesená",J252,0)</f>
        <v>0</v>
      </c>
      <c r="BI252" s="187">
        <f>IF(N252="nulová",J252,0)</f>
        <v>0</v>
      </c>
      <c r="BJ252" s="19" t="s">
        <v>80</v>
      </c>
      <c r="BK252" s="187">
        <f>ROUND(I252*H252,2)</f>
        <v>0</v>
      </c>
      <c r="BL252" s="19" t="s">
        <v>250</v>
      </c>
      <c r="BM252" s="19" t="s">
        <v>1091</v>
      </c>
    </row>
    <row r="253" s="1" customFormat="1">
      <c r="B253" s="37"/>
      <c r="D253" s="188" t="s">
        <v>163</v>
      </c>
      <c r="F253" s="189" t="s">
        <v>1092</v>
      </c>
      <c r="I253" s="121"/>
      <c r="L253" s="37"/>
      <c r="M253" s="224"/>
      <c r="N253" s="225"/>
      <c r="O253" s="225"/>
      <c r="P253" s="225"/>
      <c r="Q253" s="225"/>
      <c r="R253" s="225"/>
      <c r="S253" s="225"/>
      <c r="T253" s="226"/>
      <c r="AT253" s="19" t="s">
        <v>163</v>
      </c>
      <c r="AU253" s="19" t="s">
        <v>82</v>
      </c>
    </row>
    <row r="254" s="1" customFormat="1" ht="6.96" customHeight="1">
      <c r="B254" s="52"/>
      <c r="C254" s="53"/>
      <c r="D254" s="53"/>
      <c r="E254" s="53"/>
      <c r="F254" s="53"/>
      <c r="G254" s="53"/>
      <c r="H254" s="53"/>
      <c r="I254" s="137"/>
      <c r="J254" s="53"/>
      <c r="K254" s="53"/>
      <c r="L254" s="37"/>
    </row>
  </sheetData>
  <autoFilter ref="C94:K253"/>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93</v>
      </c>
      <c r="AZ2" s="118" t="s">
        <v>121</v>
      </c>
      <c r="BA2" s="118" t="s">
        <v>883</v>
      </c>
      <c r="BB2" s="118" t="s">
        <v>123</v>
      </c>
      <c r="BC2" s="118" t="s">
        <v>1093</v>
      </c>
      <c r="BD2" s="118" t="s">
        <v>82</v>
      </c>
    </row>
    <row r="3" ht="6.96" customHeight="1">
      <c r="B3" s="20"/>
      <c r="C3" s="21"/>
      <c r="D3" s="21"/>
      <c r="E3" s="21"/>
      <c r="F3" s="21"/>
      <c r="G3" s="21"/>
      <c r="H3" s="21"/>
      <c r="I3" s="119"/>
      <c r="J3" s="21"/>
      <c r="K3" s="21"/>
      <c r="L3" s="22"/>
      <c r="AT3" s="19"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1094</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ROUND(J95,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ROUND((SUM(BE95:BE289)),  2)</f>
        <v>0</v>
      </c>
      <c r="I35" s="129">
        <v>0.20999999999999999</v>
      </c>
      <c r="J35" s="128">
        <f>ROUND(((SUM(BE95:BE289))*I35),  2)</f>
        <v>0</v>
      </c>
      <c r="L35" s="37"/>
    </row>
    <row r="36" s="1" customFormat="1" ht="14.4" customHeight="1">
      <c r="B36" s="37"/>
      <c r="E36" s="31" t="s">
        <v>44</v>
      </c>
      <c r="F36" s="128">
        <f>ROUND((SUM(BF95:BF289)),  2)</f>
        <v>0</v>
      </c>
      <c r="I36" s="129">
        <v>0.14999999999999999</v>
      </c>
      <c r="J36" s="128">
        <f>ROUND(((SUM(BF95:BF289))*I36),  2)</f>
        <v>0</v>
      </c>
      <c r="L36" s="37"/>
    </row>
    <row r="37" hidden="1" s="1" customFormat="1" ht="14.4" customHeight="1">
      <c r="B37" s="37"/>
      <c r="E37" s="31" t="s">
        <v>45</v>
      </c>
      <c r="F37" s="128">
        <f>ROUND((SUM(BG95:BG289)),  2)</f>
        <v>0</v>
      </c>
      <c r="I37" s="129">
        <v>0.20999999999999999</v>
      </c>
      <c r="J37" s="128">
        <f>0</f>
        <v>0</v>
      </c>
      <c r="L37" s="37"/>
    </row>
    <row r="38" hidden="1" s="1" customFormat="1" ht="14.4" customHeight="1">
      <c r="B38" s="37"/>
      <c r="E38" s="31" t="s">
        <v>46</v>
      </c>
      <c r="F38" s="128">
        <f>ROUND((SUM(BH95:BH289)),  2)</f>
        <v>0</v>
      </c>
      <c r="I38" s="129">
        <v>0.14999999999999999</v>
      </c>
      <c r="J38" s="128">
        <f>0</f>
        <v>0</v>
      </c>
      <c r="L38" s="37"/>
    </row>
    <row r="39" hidden="1" s="1" customFormat="1" ht="14.4" customHeight="1">
      <c r="B39" s="37"/>
      <c r="E39" s="31" t="s">
        <v>47</v>
      </c>
      <c r="F39" s="128">
        <f>ROUND((SUM(BI95:BI289)),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03 - SO 02.3 - Aktivační a dosazovací nádrže</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J95</f>
        <v>0</v>
      </c>
      <c r="L63" s="37"/>
      <c r="AU63" s="19" t="s">
        <v>133</v>
      </c>
    </row>
    <row r="64" s="8" customFormat="1" ht="24.96" customHeight="1">
      <c r="B64" s="143"/>
      <c r="D64" s="144" t="s">
        <v>886</v>
      </c>
      <c r="E64" s="145"/>
      <c r="F64" s="145"/>
      <c r="G64" s="145"/>
      <c r="H64" s="145"/>
      <c r="I64" s="146"/>
      <c r="J64" s="147">
        <f>J96</f>
        <v>0</v>
      </c>
      <c r="L64" s="143"/>
    </row>
    <row r="65" s="9" customFormat="1" ht="19.92" customHeight="1">
      <c r="B65" s="148"/>
      <c r="D65" s="149" t="s">
        <v>135</v>
      </c>
      <c r="E65" s="150"/>
      <c r="F65" s="150"/>
      <c r="G65" s="150"/>
      <c r="H65" s="150"/>
      <c r="I65" s="151"/>
      <c r="J65" s="152">
        <f>J97</f>
        <v>0</v>
      </c>
      <c r="L65" s="148"/>
    </row>
    <row r="66" s="9" customFormat="1" ht="19.92" customHeight="1">
      <c r="B66" s="148"/>
      <c r="D66" s="149" t="s">
        <v>136</v>
      </c>
      <c r="E66" s="150"/>
      <c r="F66" s="150"/>
      <c r="G66" s="150"/>
      <c r="H66" s="150"/>
      <c r="I66" s="151"/>
      <c r="J66" s="152">
        <f>J117</f>
        <v>0</v>
      </c>
      <c r="L66" s="148"/>
    </row>
    <row r="67" s="9" customFormat="1" ht="19.92" customHeight="1">
      <c r="B67" s="148"/>
      <c r="D67" s="149" t="s">
        <v>396</v>
      </c>
      <c r="E67" s="150"/>
      <c r="F67" s="150"/>
      <c r="G67" s="150"/>
      <c r="H67" s="150"/>
      <c r="I67" s="151"/>
      <c r="J67" s="152">
        <f>J121</f>
        <v>0</v>
      </c>
      <c r="L67" s="148"/>
    </row>
    <row r="68" s="9" customFormat="1" ht="19.92" customHeight="1">
      <c r="B68" s="148"/>
      <c r="D68" s="149" t="s">
        <v>397</v>
      </c>
      <c r="E68" s="150"/>
      <c r="F68" s="150"/>
      <c r="G68" s="150"/>
      <c r="H68" s="150"/>
      <c r="I68" s="151"/>
      <c r="J68" s="152">
        <f>J159</f>
        <v>0</v>
      </c>
      <c r="L68" s="148"/>
    </row>
    <row r="69" s="9" customFormat="1" ht="19.92" customHeight="1">
      <c r="B69" s="148"/>
      <c r="D69" s="149" t="s">
        <v>888</v>
      </c>
      <c r="E69" s="150"/>
      <c r="F69" s="150"/>
      <c r="G69" s="150"/>
      <c r="H69" s="150"/>
      <c r="I69" s="151"/>
      <c r="J69" s="152">
        <f>J165</f>
        <v>0</v>
      </c>
      <c r="L69" s="148"/>
    </row>
    <row r="70" s="9" customFormat="1" ht="19.92" customHeight="1">
      <c r="B70" s="148"/>
      <c r="D70" s="149" t="s">
        <v>138</v>
      </c>
      <c r="E70" s="150"/>
      <c r="F70" s="150"/>
      <c r="G70" s="150"/>
      <c r="H70" s="150"/>
      <c r="I70" s="151"/>
      <c r="J70" s="152">
        <f>J229</f>
        <v>0</v>
      </c>
      <c r="L70" s="148"/>
    </row>
    <row r="71" s="8" customFormat="1" ht="24.96" customHeight="1">
      <c r="B71" s="143"/>
      <c r="D71" s="144" t="s">
        <v>889</v>
      </c>
      <c r="E71" s="145"/>
      <c r="F71" s="145"/>
      <c r="G71" s="145"/>
      <c r="H71" s="145"/>
      <c r="I71" s="146"/>
      <c r="J71" s="147">
        <f>J232</f>
        <v>0</v>
      </c>
      <c r="L71" s="143"/>
    </row>
    <row r="72" s="9" customFormat="1" ht="19.92" customHeight="1">
      <c r="B72" s="148"/>
      <c r="D72" s="149" t="s">
        <v>890</v>
      </c>
      <c r="E72" s="150"/>
      <c r="F72" s="150"/>
      <c r="G72" s="150"/>
      <c r="H72" s="150"/>
      <c r="I72" s="151"/>
      <c r="J72" s="152">
        <f>J233</f>
        <v>0</v>
      </c>
      <c r="L72" s="148"/>
    </row>
    <row r="73" s="9" customFormat="1" ht="19.92" customHeight="1">
      <c r="B73" s="148"/>
      <c r="D73" s="149" t="s">
        <v>891</v>
      </c>
      <c r="E73" s="150"/>
      <c r="F73" s="150"/>
      <c r="G73" s="150"/>
      <c r="H73" s="150"/>
      <c r="I73" s="151"/>
      <c r="J73" s="152">
        <f>J264</f>
        <v>0</v>
      </c>
      <c r="L73" s="148"/>
    </row>
    <row r="74" s="1" customFormat="1" ht="21.84" customHeight="1">
      <c r="B74" s="37"/>
      <c r="I74" s="121"/>
      <c r="L74" s="37"/>
    </row>
    <row r="75" s="1" customFormat="1" ht="6.96" customHeight="1">
      <c r="B75" s="52"/>
      <c r="C75" s="53"/>
      <c r="D75" s="53"/>
      <c r="E75" s="53"/>
      <c r="F75" s="53"/>
      <c r="G75" s="53"/>
      <c r="H75" s="53"/>
      <c r="I75" s="137"/>
      <c r="J75" s="53"/>
      <c r="K75" s="53"/>
      <c r="L75" s="37"/>
    </row>
    <row r="79" s="1" customFormat="1" ht="6.96" customHeight="1">
      <c r="B79" s="54"/>
      <c r="C79" s="55"/>
      <c r="D79" s="55"/>
      <c r="E79" s="55"/>
      <c r="F79" s="55"/>
      <c r="G79" s="55"/>
      <c r="H79" s="55"/>
      <c r="I79" s="138"/>
      <c r="J79" s="55"/>
      <c r="K79" s="55"/>
      <c r="L79" s="37"/>
    </row>
    <row r="80" s="1" customFormat="1" ht="24.96" customHeight="1">
      <c r="B80" s="37"/>
      <c r="C80" s="23" t="s">
        <v>139</v>
      </c>
      <c r="I80" s="121"/>
      <c r="L80" s="37"/>
    </row>
    <row r="81" s="1" customFormat="1" ht="6.96" customHeight="1">
      <c r="B81" s="37"/>
      <c r="I81" s="121"/>
      <c r="L81" s="37"/>
    </row>
    <row r="82" s="1" customFormat="1" ht="12" customHeight="1">
      <c r="B82" s="37"/>
      <c r="C82" s="31" t="s">
        <v>17</v>
      </c>
      <c r="I82" s="121"/>
      <c r="L82" s="37"/>
    </row>
    <row r="83" s="1" customFormat="1" ht="16.5" customHeight="1">
      <c r="B83" s="37"/>
      <c r="E83" s="120" t="str">
        <f>E7</f>
        <v>Semčice, dostavba kanalizace 2.etapa a intenzifikace ČOV</v>
      </c>
      <c r="F83" s="31"/>
      <c r="G83" s="31"/>
      <c r="H83" s="31"/>
      <c r="I83" s="121"/>
      <c r="L83" s="37"/>
    </row>
    <row r="84" ht="12" customHeight="1">
      <c r="B84" s="22"/>
      <c r="C84" s="31" t="s">
        <v>128</v>
      </c>
      <c r="L84" s="22"/>
    </row>
    <row r="85" s="1" customFormat="1" ht="16.5" customHeight="1">
      <c r="B85" s="37"/>
      <c r="E85" s="120" t="s">
        <v>378</v>
      </c>
      <c r="F85" s="1"/>
      <c r="G85" s="1"/>
      <c r="H85" s="1"/>
      <c r="I85" s="121"/>
      <c r="L85" s="37"/>
    </row>
    <row r="86" s="1" customFormat="1" ht="12" customHeight="1">
      <c r="B86" s="37"/>
      <c r="C86" s="31" t="s">
        <v>382</v>
      </c>
      <c r="I86" s="121"/>
      <c r="L86" s="37"/>
    </row>
    <row r="87" s="1" customFormat="1" ht="16.5" customHeight="1">
      <c r="B87" s="37"/>
      <c r="E87" s="58" t="str">
        <f>E11</f>
        <v>03 - SO 02.3 - Aktivační a dosazovací nádrže</v>
      </c>
      <c r="F87" s="1"/>
      <c r="G87" s="1"/>
      <c r="H87" s="1"/>
      <c r="I87" s="121"/>
      <c r="L87" s="37"/>
    </row>
    <row r="88" s="1" customFormat="1" ht="6.96" customHeight="1">
      <c r="B88" s="37"/>
      <c r="I88" s="121"/>
      <c r="L88" s="37"/>
    </row>
    <row r="89" s="1" customFormat="1" ht="12" customHeight="1">
      <c r="B89" s="37"/>
      <c r="C89" s="31" t="s">
        <v>21</v>
      </c>
      <c r="F89" s="19" t="str">
        <f>F14</f>
        <v>Obec Semčice</v>
      </c>
      <c r="I89" s="122" t="s">
        <v>23</v>
      </c>
      <c r="J89" s="60" t="str">
        <f>IF(J14="","",J14)</f>
        <v>1.2.2019</v>
      </c>
      <c r="L89" s="37"/>
    </row>
    <row r="90" s="1" customFormat="1" ht="6.96" customHeight="1">
      <c r="B90" s="37"/>
      <c r="I90" s="121"/>
      <c r="L90" s="37"/>
    </row>
    <row r="91" s="1" customFormat="1" ht="24.9" customHeight="1">
      <c r="B91" s="37"/>
      <c r="C91" s="31" t="s">
        <v>25</v>
      </c>
      <c r="F91" s="19" t="str">
        <f>E17</f>
        <v>VaK Mladá Boleslav, a.s.</v>
      </c>
      <c r="I91" s="122" t="s">
        <v>31</v>
      </c>
      <c r="J91" s="35" t="str">
        <f>E23</f>
        <v>Vodohospodářské inženýrské služby, a.s.</v>
      </c>
      <c r="L91" s="37"/>
    </row>
    <row r="92" s="1" customFormat="1" ht="13.65" customHeight="1">
      <c r="B92" s="37"/>
      <c r="C92" s="31" t="s">
        <v>29</v>
      </c>
      <c r="F92" s="19" t="str">
        <f>IF(E20="","",E20)</f>
        <v>Vyplň údaj</v>
      </c>
      <c r="I92" s="122" t="s">
        <v>34</v>
      </c>
      <c r="J92" s="35" t="str">
        <f>E26</f>
        <v>Ing.Josef Němeček</v>
      </c>
      <c r="L92" s="37"/>
    </row>
    <row r="93" s="1" customFormat="1" ht="10.32" customHeight="1">
      <c r="B93" s="37"/>
      <c r="I93" s="121"/>
      <c r="L93" s="37"/>
    </row>
    <row r="94" s="10" customFormat="1" ht="29.28" customHeight="1">
      <c r="B94" s="153"/>
      <c r="C94" s="154" t="s">
        <v>140</v>
      </c>
      <c r="D94" s="155" t="s">
        <v>57</v>
      </c>
      <c r="E94" s="155" t="s">
        <v>53</v>
      </c>
      <c r="F94" s="155" t="s">
        <v>54</v>
      </c>
      <c r="G94" s="155" t="s">
        <v>141</v>
      </c>
      <c r="H94" s="155" t="s">
        <v>142</v>
      </c>
      <c r="I94" s="156" t="s">
        <v>143</v>
      </c>
      <c r="J94" s="155" t="s">
        <v>132</v>
      </c>
      <c r="K94" s="157" t="s">
        <v>144</v>
      </c>
      <c r="L94" s="153"/>
      <c r="M94" s="75" t="s">
        <v>3</v>
      </c>
      <c r="N94" s="76" t="s">
        <v>42</v>
      </c>
      <c r="O94" s="76" t="s">
        <v>145</v>
      </c>
      <c r="P94" s="76" t="s">
        <v>146</v>
      </c>
      <c r="Q94" s="76" t="s">
        <v>147</v>
      </c>
      <c r="R94" s="76" t="s">
        <v>148</v>
      </c>
      <c r="S94" s="76" t="s">
        <v>149</v>
      </c>
      <c r="T94" s="77" t="s">
        <v>150</v>
      </c>
    </row>
    <row r="95" s="1" customFormat="1" ht="22.8" customHeight="1">
      <c r="B95" s="37"/>
      <c r="C95" s="80" t="s">
        <v>151</v>
      </c>
      <c r="I95" s="121"/>
      <c r="J95" s="158">
        <f>BK95</f>
        <v>0</v>
      </c>
      <c r="L95" s="37"/>
      <c r="M95" s="78"/>
      <c r="N95" s="63"/>
      <c r="O95" s="63"/>
      <c r="P95" s="159">
        <f>P96+P232</f>
        <v>0</v>
      </c>
      <c r="Q95" s="63"/>
      <c r="R95" s="159">
        <f>R96+R232</f>
        <v>3114.3347975400002</v>
      </c>
      <c r="S95" s="63"/>
      <c r="T95" s="160">
        <f>T96+T232</f>
        <v>1.0594999999999999</v>
      </c>
      <c r="AT95" s="19" t="s">
        <v>71</v>
      </c>
      <c r="AU95" s="19" t="s">
        <v>133</v>
      </c>
      <c r="BK95" s="161">
        <f>BK96+BK232</f>
        <v>0</v>
      </c>
    </row>
    <row r="96" s="11" customFormat="1" ht="25.92" customHeight="1">
      <c r="B96" s="162"/>
      <c r="D96" s="163" t="s">
        <v>71</v>
      </c>
      <c r="E96" s="164" t="s">
        <v>152</v>
      </c>
      <c r="F96" s="164" t="s">
        <v>892</v>
      </c>
      <c r="I96" s="165"/>
      <c r="J96" s="166">
        <f>BK96</f>
        <v>0</v>
      </c>
      <c r="L96" s="162"/>
      <c r="M96" s="167"/>
      <c r="N96" s="168"/>
      <c r="O96" s="168"/>
      <c r="P96" s="169">
        <f>P97+P117+P121+P159+P165+P229</f>
        <v>0</v>
      </c>
      <c r="Q96" s="168"/>
      <c r="R96" s="169">
        <f>R97+R117+R121+R159+R165+R229</f>
        <v>3113.43409754</v>
      </c>
      <c r="S96" s="168"/>
      <c r="T96" s="170">
        <f>T97+T117+T121+T159+T165+T229</f>
        <v>1.0594999999999999</v>
      </c>
      <c r="AR96" s="163" t="s">
        <v>80</v>
      </c>
      <c r="AT96" s="171" t="s">
        <v>71</v>
      </c>
      <c r="AU96" s="171" t="s">
        <v>72</v>
      </c>
      <c r="AY96" s="163" t="s">
        <v>154</v>
      </c>
      <c r="BK96" s="172">
        <f>BK97+BK117+BK121+BK159+BK165+BK229</f>
        <v>0</v>
      </c>
    </row>
    <row r="97" s="11" customFormat="1" ht="22.8" customHeight="1">
      <c r="B97" s="162"/>
      <c r="D97" s="163" t="s">
        <v>71</v>
      </c>
      <c r="E97" s="173" t="s">
        <v>80</v>
      </c>
      <c r="F97" s="173" t="s">
        <v>155</v>
      </c>
      <c r="I97" s="165"/>
      <c r="J97" s="174">
        <f>BK97</f>
        <v>0</v>
      </c>
      <c r="L97" s="162"/>
      <c r="M97" s="167"/>
      <c r="N97" s="168"/>
      <c r="O97" s="168"/>
      <c r="P97" s="169">
        <f>SUM(P98:P116)</f>
        <v>0</v>
      </c>
      <c r="Q97" s="168"/>
      <c r="R97" s="169">
        <f>SUM(R98:R116)</f>
        <v>724.53599999999994</v>
      </c>
      <c r="S97" s="168"/>
      <c r="T97" s="170">
        <f>SUM(T98:T116)</f>
        <v>0</v>
      </c>
      <c r="AR97" s="163" t="s">
        <v>80</v>
      </c>
      <c r="AT97" s="171" t="s">
        <v>71</v>
      </c>
      <c r="AU97" s="171" t="s">
        <v>80</v>
      </c>
      <c r="AY97" s="163" t="s">
        <v>154</v>
      </c>
      <c r="BK97" s="172">
        <f>SUM(BK98:BK116)</f>
        <v>0</v>
      </c>
    </row>
    <row r="98" s="1" customFormat="1" ht="22.5" customHeight="1">
      <c r="B98" s="175"/>
      <c r="C98" s="176" t="s">
        <v>80</v>
      </c>
      <c r="D98" s="176" t="s">
        <v>156</v>
      </c>
      <c r="E98" s="177" t="s">
        <v>263</v>
      </c>
      <c r="F98" s="178" t="s">
        <v>414</v>
      </c>
      <c r="G98" s="179" t="s">
        <v>123</v>
      </c>
      <c r="H98" s="180">
        <v>379.685</v>
      </c>
      <c r="I98" s="181"/>
      <c r="J98" s="182">
        <f>ROUND(I98*H98,2)</f>
        <v>0</v>
      </c>
      <c r="K98" s="178" t="s">
        <v>3</v>
      </c>
      <c r="L98" s="37"/>
      <c r="M98" s="183" t="s">
        <v>3</v>
      </c>
      <c r="N98" s="184" t="s">
        <v>43</v>
      </c>
      <c r="O98" s="67"/>
      <c r="P98" s="185">
        <f>O98*H98</f>
        <v>0</v>
      </c>
      <c r="Q98" s="185">
        <v>0</v>
      </c>
      <c r="R98" s="185">
        <f>Q98*H98</f>
        <v>0</v>
      </c>
      <c r="S98" s="185">
        <v>0</v>
      </c>
      <c r="T98" s="186">
        <f>S98*H98</f>
        <v>0</v>
      </c>
      <c r="AR98" s="19" t="s">
        <v>161</v>
      </c>
      <c r="AT98" s="19" t="s">
        <v>156</v>
      </c>
      <c r="AU98" s="19" t="s">
        <v>82</v>
      </c>
      <c r="AY98" s="19" t="s">
        <v>154</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161</v>
      </c>
      <c r="BM98" s="19" t="s">
        <v>1095</v>
      </c>
    </row>
    <row r="99" s="1" customFormat="1">
      <c r="B99" s="37"/>
      <c r="D99" s="188" t="s">
        <v>163</v>
      </c>
      <c r="F99" s="189" t="s">
        <v>894</v>
      </c>
      <c r="I99" s="121"/>
      <c r="L99" s="37"/>
      <c r="M99" s="190"/>
      <c r="N99" s="67"/>
      <c r="O99" s="67"/>
      <c r="P99" s="67"/>
      <c r="Q99" s="67"/>
      <c r="R99" s="67"/>
      <c r="S99" s="67"/>
      <c r="T99" s="68"/>
      <c r="AT99" s="19" t="s">
        <v>163</v>
      </c>
      <c r="AU99" s="19" t="s">
        <v>82</v>
      </c>
    </row>
    <row r="100" s="12" customFormat="1">
      <c r="B100" s="191"/>
      <c r="D100" s="188" t="s">
        <v>165</v>
      </c>
      <c r="E100" s="198" t="s">
        <v>3</v>
      </c>
      <c r="F100" s="192" t="s">
        <v>895</v>
      </c>
      <c r="H100" s="193">
        <v>379.685</v>
      </c>
      <c r="I100" s="194"/>
      <c r="L100" s="191"/>
      <c r="M100" s="195"/>
      <c r="N100" s="196"/>
      <c r="O100" s="196"/>
      <c r="P100" s="196"/>
      <c r="Q100" s="196"/>
      <c r="R100" s="196"/>
      <c r="S100" s="196"/>
      <c r="T100" s="197"/>
      <c r="AT100" s="198" t="s">
        <v>165</v>
      </c>
      <c r="AU100" s="198" t="s">
        <v>82</v>
      </c>
      <c r="AV100" s="12" t="s">
        <v>82</v>
      </c>
      <c r="AW100" s="12" t="s">
        <v>33</v>
      </c>
      <c r="AX100" s="12" t="s">
        <v>72</v>
      </c>
      <c r="AY100" s="198" t="s">
        <v>154</v>
      </c>
    </row>
    <row r="101" s="13" customFormat="1">
      <c r="B101" s="199"/>
      <c r="D101" s="188" t="s">
        <v>165</v>
      </c>
      <c r="E101" s="200" t="s">
        <v>3</v>
      </c>
      <c r="F101" s="201" t="s">
        <v>179</v>
      </c>
      <c r="H101" s="202">
        <v>379.685</v>
      </c>
      <c r="I101" s="203"/>
      <c r="L101" s="199"/>
      <c r="M101" s="204"/>
      <c r="N101" s="205"/>
      <c r="O101" s="205"/>
      <c r="P101" s="205"/>
      <c r="Q101" s="205"/>
      <c r="R101" s="205"/>
      <c r="S101" s="205"/>
      <c r="T101" s="206"/>
      <c r="AT101" s="200" t="s">
        <v>165</v>
      </c>
      <c r="AU101" s="200" t="s">
        <v>82</v>
      </c>
      <c r="AV101" s="13" t="s">
        <v>161</v>
      </c>
      <c r="AW101" s="13" t="s">
        <v>33</v>
      </c>
      <c r="AX101" s="13" t="s">
        <v>80</v>
      </c>
      <c r="AY101" s="200" t="s">
        <v>154</v>
      </c>
    </row>
    <row r="102" s="1" customFormat="1" ht="16.5" customHeight="1">
      <c r="B102" s="175"/>
      <c r="C102" s="176" t="s">
        <v>82</v>
      </c>
      <c r="D102" s="176" t="s">
        <v>156</v>
      </c>
      <c r="E102" s="177" t="s">
        <v>289</v>
      </c>
      <c r="F102" s="178" t="s">
        <v>290</v>
      </c>
      <c r="G102" s="179" t="s">
        <v>123</v>
      </c>
      <c r="H102" s="180">
        <v>379.685</v>
      </c>
      <c r="I102" s="181"/>
      <c r="J102" s="182">
        <f>ROUND(I102*H102,2)</f>
        <v>0</v>
      </c>
      <c r="K102" s="178" t="s">
        <v>160</v>
      </c>
      <c r="L102" s="37"/>
      <c r="M102" s="183" t="s">
        <v>3</v>
      </c>
      <c r="N102" s="184" t="s">
        <v>43</v>
      </c>
      <c r="O102" s="67"/>
      <c r="P102" s="185">
        <f>O102*H102</f>
        <v>0</v>
      </c>
      <c r="Q102" s="185">
        <v>0</v>
      </c>
      <c r="R102" s="185">
        <f>Q102*H102</f>
        <v>0</v>
      </c>
      <c r="S102" s="185">
        <v>0</v>
      </c>
      <c r="T102" s="186">
        <f>S102*H102</f>
        <v>0</v>
      </c>
      <c r="AR102" s="19" t="s">
        <v>161</v>
      </c>
      <c r="AT102" s="19" t="s">
        <v>156</v>
      </c>
      <c r="AU102" s="19" t="s">
        <v>82</v>
      </c>
      <c r="AY102" s="19" t="s">
        <v>154</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161</v>
      </c>
      <c r="BM102" s="19" t="s">
        <v>1096</v>
      </c>
    </row>
    <row r="103" s="1" customFormat="1">
      <c r="B103" s="37"/>
      <c r="D103" s="188" t="s">
        <v>163</v>
      </c>
      <c r="F103" s="189" t="s">
        <v>292</v>
      </c>
      <c r="I103" s="121"/>
      <c r="L103" s="37"/>
      <c r="M103" s="190"/>
      <c r="N103" s="67"/>
      <c r="O103" s="67"/>
      <c r="P103" s="67"/>
      <c r="Q103" s="67"/>
      <c r="R103" s="67"/>
      <c r="S103" s="67"/>
      <c r="T103" s="68"/>
      <c r="AT103" s="19" t="s">
        <v>163</v>
      </c>
      <c r="AU103" s="19" t="s">
        <v>82</v>
      </c>
    </row>
    <row r="104" s="1" customFormat="1" ht="22.5" customHeight="1">
      <c r="B104" s="175"/>
      <c r="C104" s="176" t="s">
        <v>172</v>
      </c>
      <c r="D104" s="176" t="s">
        <v>156</v>
      </c>
      <c r="E104" s="177" t="s">
        <v>295</v>
      </c>
      <c r="F104" s="178" t="s">
        <v>296</v>
      </c>
      <c r="G104" s="179" t="s">
        <v>123</v>
      </c>
      <c r="H104" s="180">
        <v>379.685</v>
      </c>
      <c r="I104" s="181"/>
      <c r="J104" s="182">
        <f>ROUND(I104*H104,2)</f>
        <v>0</v>
      </c>
      <c r="K104" s="178" t="s">
        <v>160</v>
      </c>
      <c r="L104" s="37"/>
      <c r="M104" s="183" t="s">
        <v>3</v>
      </c>
      <c r="N104" s="184" t="s">
        <v>43</v>
      </c>
      <c r="O104" s="67"/>
      <c r="P104" s="185">
        <f>O104*H104</f>
        <v>0</v>
      </c>
      <c r="Q104" s="185">
        <v>0</v>
      </c>
      <c r="R104" s="185">
        <f>Q104*H104</f>
        <v>0</v>
      </c>
      <c r="S104" s="185">
        <v>0</v>
      </c>
      <c r="T104" s="186">
        <f>S104*H104</f>
        <v>0</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1097</v>
      </c>
    </row>
    <row r="105" s="1" customFormat="1">
      <c r="B105" s="37"/>
      <c r="D105" s="188" t="s">
        <v>163</v>
      </c>
      <c r="F105" s="189" t="s">
        <v>298</v>
      </c>
      <c r="I105" s="121"/>
      <c r="L105" s="37"/>
      <c r="M105" s="190"/>
      <c r="N105" s="67"/>
      <c r="O105" s="67"/>
      <c r="P105" s="67"/>
      <c r="Q105" s="67"/>
      <c r="R105" s="67"/>
      <c r="S105" s="67"/>
      <c r="T105" s="68"/>
      <c r="AT105" s="19" t="s">
        <v>163</v>
      </c>
      <c r="AU105" s="19" t="s">
        <v>82</v>
      </c>
    </row>
    <row r="106" s="14" customFormat="1">
      <c r="B106" s="217"/>
      <c r="D106" s="188" t="s">
        <v>165</v>
      </c>
      <c r="E106" s="218" t="s">
        <v>3</v>
      </c>
      <c r="F106" s="219" t="s">
        <v>899</v>
      </c>
      <c r="H106" s="218" t="s">
        <v>3</v>
      </c>
      <c r="I106" s="220"/>
      <c r="L106" s="217"/>
      <c r="M106" s="221"/>
      <c r="N106" s="222"/>
      <c r="O106" s="222"/>
      <c r="P106" s="222"/>
      <c r="Q106" s="222"/>
      <c r="R106" s="222"/>
      <c r="S106" s="222"/>
      <c r="T106" s="223"/>
      <c r="AT106" s="218" t="s">
        <v>165</v>
      </c>
      <c r="AU106" s="218" t="s">
        <v>82</v>
      </c>
      <c r="AV106" s="14" t="s">
        <v>80</v>
      </c>
      <c r="AW106" s="14" t="s">
        <v>33</v>
      </c>
      <c r="AX106" s="14" t="s">
        <v>72</v>
      </c>
      <c r="AY106" s="218" t="s">
        <v>154</v>
      </c>
    </row>
    <row r="107" s="12" customFormat="1">
      <c r="B107" s="191"/>
      <c r="D107" s="188" t="s">
        <v>165</v>
      </c>
      <c r="E107" s="198" t="s">
        <v>3</v>
      </c>
      <c r="F107" s="192" t="s">
        <v>1098</v>
      </c>
      <c r="H107" s="193">
        <v>71.5</v>
      </c>
      <c r="I107" s="194"/>
      <c r="L107" s="191"/>
      <c r="M107" s="195"/>
      <c r="N107" s="196"/>
      <c r="O107" s="196"/>
      <c r="P107" s="196"/>
      <c r="Q107" s="196"/>
      <c r="R107" s="196"/>
      <c r="S107" s="196"/>
      <c r="T107" s="197"/>
      <c r="AT107" s="198" t="s">
        <v>165</v>
      </c>
      <c r="AU107" s="198" t="s">
        <v>82</v>
      </c>
      <c r="AV107" s="12" t="s">
        <v>82</v>
      </c>
      <c r="AW107" s="12" t="s">
        <v>33</v>
      </c>
      <c r="AX107" s="12" t="s">
        <v>72</v>
      </c>
      <c r="AY107" s="198" t="s">
        <v>154</v>
      </c>
    </row>
    <row r="108" s="12" customFormat="1">
      <c r="B108" s="191"/>
      <c r="D108" s="188" t="s">
        <v>165</v>
      </c>
      <c r="E108" s="198" t="s">
        <v>3</v>
      </c>
      <c r="F108" s="192" t="s">
        <v>1099</v>
      </c>
      <c r="H108" s="193">
        <v>174.685</v>
      </c>
      <c r="I108" s="194"/>
      <c r="L108" s="191"/>
      <c r="M108" s="195"/>
      <c r="N108" s="196"/>
      <c r="O108" s="196"/>
      <c r="P108" s="196"/>
      <c r="Q108" s="196"/>
      <c r="R108" s="196"/>
      <c r="S108" s="196"/>
      <c r="T108" s="197"/>
      <c r="AT108" s="198" t="s">
        <v>165</v>
      </c>
      <c r="AU108" s="198" t="s">
        <v>82</v>
      </c>
      <c r="AV108" s="12" t="s">
        <v>82</v>
      </c>
      <c r="AW108" s="12" t="s">
        <v>33</v>
      </c>
      <c r="AX108" s="12" t="s">
        <v>72</v>
      </c>
      <c r="AY108" s="198" t="s">
        <v>154</v>
      </c>
    </row>
    <row r="109" s="12" customFormat="1">
      <c r="B109" s="191"/>
      <c r="D109" s="188" t="s">
        <v>165</v>
      </c>
      <c r="E109" s="198" t="s">
        <v>3</v>
      </c>
      <c r="F109" s="192" t="s">
        <v>1100</v>
      </c>
      <c r="H109" s="193">
        <v>68.5</v>
      </c>
      <c r="I109" s="194"/>
      <c r="L109" s="191"/>
      <c r="M109" s="195"/>
      <c r="N109" s="196"/>
      <c r="O109" s="196"/>
      <c r="P109" s="196"/>
      <c r="Q109" s="196"/>
      <c r="R109" s="196"/>
      <c r="S109" s="196"/>
      <c r="T109" s="197"/>
      <c r="AT109" s="198" t="s">
        <v>165</v>
      </c>
      <c r="AU109" s="198" t="s">
        <v>82</v>
      </c>
      <c r="AV109" s="12" t="s">
        <v>82</v>
      </c>
      <c r="AW109" s="12" t="s">
        <v>33</v>
      </c>
      <c r="AX109" s="12" t="s">
        <v>72</v>
      </c>
      <c r="AY109" s="198" t="s">
        <v>154</v>
      </c>
    </row>
    <row r="110" s="12" customFormat="1">
      <c r="B110" s="191"/>
      <c r="D110" s="188" t="s">
        <v>165</v>
      </c>
      <c r="E110" s="198" t="s">
        <v>3</v>
      </c>
      <c r="F110" s="192" t="s">
        <v>1101</v>
      </c>
      <c r="H110" s="193">
        <v>65</v>
      </c>
      <c r="I110" s="194"/>
      <c r="L110" s="191"/>
      <c r="M110" s="195"/>
      <c r="N110" s="196"/>
      <c r="O110" s="196"/>
      <c r="P110" s="196"/>
      <c r="Q110" s="196"/>
      <c r="R110" s="196"/>
      <c r="S110" s="196"/>
      <c r="T110" s="197"/>
      <c r="AT110" s="198" t="s">
        <v>165</v>
      </c>
      <c r="AU110" s="198" t="s">
        <v>82</v>
      </c>
      <c r="AV110" s="12" t="s">
        <v>82</v>
      </c>
      <c r="AW110" s="12" t="s">
        <v>33</v>
      </c>
      <c r="AX110" s="12" t="s">
        <v>72</v>
      </c>
      <c r="AY110" s="198" t="s">
        <v>154</v>
      </c>
    </row>
    <row r="111" s="13" customFormat="1">
      <c r="B111" s="199"/>
      <c r="D111" s="188" t="s">
        <v>165</v>
      </c>
      <c r="E111" s="200" t="s">
        <v>121</v>
      </c>
      <c r="F111" s="201" t="s">
        <v>179</v>
      </c>
      <c r="H111" s="202">
        <v>379.685</v>
      </c>
      <c r="I111" s="203"/>
      <c r="L111" s="199"/>
      <c r="M111" s="204"/>
      <c r="N111" s="205"/>
      <c r="O111" s="205"/>
      <c r="P111" s="205"/>
      <c r="Q111" s="205"/>
      <c r="R111" s="205"/>
      <c r="S111" s="205"/>
      <c r="T111" s="206"/>
      <c r="AT111" s="200" t="s">
        <v>165</v>
      </c>
      <c r="AU111" s="200" t="s">
        <v>82</v>
      </c>
      <c r="AV111" s="13" t="s">
        <v>161</v>
      </c>
      <c r="AW111" s="13" t="s">
        <v>33</v>
      </c>
      <c r="AX111" s="13" t="s">
        <v>80</v>
      </c>
      <c r="AY111" s="200" t="s">
        <v>154</v>
      </c>
    </row>
    <row r="112" s="1" customFormat="1" ht="22.5" customHeight="1">
      <c r="B112" s="175"/>
      <c r="C112" s="176" t="s">
        <v>161</v>
      </c>
      <c r="D112" s="176" t="s">
        <v>156</v>
      </c>
      <c r="E112" s="177" t="s">
        <v>903</v>
      </c>
      <c r="F112" s="178" t="s">
        <v>897</v>
      </c>
      <c r="G112" s="179" t="s">
        <v>123</v>
      </c>
      <c r="H112" s="180">
        <v>402.51999999999998</v>
      </c>
      <c r="I112" s="181"/>
      <c r="J112" s="182">
        <f>ROUND(I112*H112,2)</f>
        <v>0</v>
      </c>
      <c r="K112" s="178" t="s">
        <v>160</v>
      </c>
      <c r="L112" s="37"/>
      <c r="M112" s="183" t="s">
        <v>3</v>
      </c>
      <c r="N112" s="184" t="s">
        <v>43</v>
      </c>
      <c r="O112" s="67"/>
      <c r="P112" s="185">
        <f>O112*H112</f>
        <v>0</v>
      </c>
      <c r="Q112" s="185">
        <v>0</v>
      </c>
      <c r="R112" s="185">
        <f>Q112*H112</f>
        <v>0</v>
      </c>
      <c r="S112" s="185">
        <v>0</v>
      </c>
      <c r="T112" s="186">
        <f>S112*H112</f>
        <v>0</v>
      </c>
      <c r="AR112" s="19" t="s">
        <v>161</v>
      </c>
      <c r="AT112" s="19" t="s">
        <v>156</v>
      </c>
      <c r="AU112" s="19" t="s">
        <v>82</v>
      </c>
      <c r="AY112" s="19" t="s">
        <v>154</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161</v>
      </c>
      <c r="BM112" s="19" t="s">
        <v>1102</v>
      </c>
    </row>
    <row r="113" s="1" customFormat="1">
      <c r="B113" s="37"/>
      <c r="D113" s="188" t="s">
        <v>163</v>
      </c>
      <c r="F113" s="189" t="s">
        <v>298</v>
      </c>
      <c r="I113" s="121"/>
      <c r="L113" s="37"/>
      <c r="M113" s="190"/>
      <c r="N113" s="67"/>
      <c r="O113" s="67"/>
      <c r="P113" s="67"/>
      <c r="Q113" s="67"/>
      <c r="R113" s="67"/>
      <c r="S113" s="67"/>
      <c r="T113" s="68"/>
      <c r="AT113" s="19" t="s">
        <v>163</v>
      </c>
      <c r="AU113" s="19" t="s">
        <v>82</v>
      </c>
    </row>
    <row r="114" s="12" customFormat="1">
      <c r="B114" s="191"/>
      <c r="D114" s="188" t="s">
        <v>165</v>
      </c>
      <c r="E114" s="198" t="s">
        <v>3</v>
      </c>
      <c r="F114" s="192" t="s">
        <v>1103</v>
      </c>
      <c r="H114" s="193">
        <v>402.51999999999998</v>
      </c>
      <c r="I114" s="194"/>
      <c r="L114" s="191"/>
      <c r="M114" s="195"/>
      <c r="N114" s="196"/>
      <c r="O114" s="196"/>
      <c r="P114" s="196"/>
      <c r="Q114" s="196"/>
      <c r="R114" s="196"/>
      <c r="S114" s="196"/>
      <c r="T114" s="197"/>
      <c r="AT114" s="198" t="s">
        <v>165</v>
      </c>
      <c r="AU114" s="198" t="s">
        <v>82</v>
      </c>
      <c r="AV114" s="12" t="s">
        <v>82</v>
      </c>
      <c r="AW114" s="12" t="s">
        <v>33</v>
      </c>
      <c r="AX114" s="12" t="s">
        <v>80</v>
      </c>
      <c r="AY114" s="198" t="s">
        <v>154</v>
      </c>
    </row>
    <row r="115" s="1" customFormat="1" ht="16.5" customHeight="1">
      <c r="B115" s="175"/>
      <c r="C115" s="207" t="s">
        <v>188</v>
      </c>
      <c r="D115" s="207" t="s">
        <v>232</v>
      </c>
      <c r="E115" s="208" t="s">
        <v>909</v>
      </c>
      <c r="F115" s="209" t="s">
        <v>910</v>
      </c>
      <c r="G115" s="210" t="s">
        <v>235</v>
      </c>
      <c r="H115" s="211">
        <v>724.53599999999994</v>
      </c>
      <c r="I115" s="212"/>
      <c r="J115" s="213">
        <f>ROUND(I115*H115,2)</f>
        <v>0</v>
      </c>
      <c r="K115" s="209" t="s">
        <v>160</v>
      </c>
      <c r="L115" s="214"/>
      <c r="M115" s="215" t="s">
        <v>3</v>
      </c>
      <c r="N115" s="216" t="s">
        <v>43</v>
      </c>
      <c r="O115" s="67"/>
      <c r="P115" s="185">
        <f>O115*H115</f>
        <v>0</v>
      </c>
      <c r="Q115" s="185">
        <v>1</v>
      </c>
      <c r="R115" s="185">
        <f>Q115*H115</f>
        <v>724.53599999999994</v>
      </c>
      <c r="S115" s="185">
        <v>0</v>
      </c>
      <c r="T115" s="186">
        <f>S115*H115</f>
        <v>0</v>
      </c>
      <c r="AR115" s="19" t="s">
        <v>203</v>
      </c>
      <c r="AT115" s="19" t="s">
        <v>232</v>
      </c>
      <c r="AU115" s="19" t="s">
        <v>82</v>
      </c>
      <c r="AY115" s="19" t="s">
        <v>154</v>
      </c>
      <c r="BE115" s="187">
        <f>IF(N115="základní",J115,0)</f>
        <v>0</v>
      </c>
      <c r="BF115" s="187">
        <f>IF(N115="snížená",J115,0)</f>
        <v>0</v>
      </c>
      <c r="BG115" s="187">
        <f>IF(N115="zákl. přenesená",J115,0)</f>
        <v>0</v>
      </c>
      <c r="BH115" s="187">
        <f>IF(N115="sníž. přenesená",J115,0)</f>
        <v>0</v>
      </c>
      <c r="BI115" s="187">
        <f>IF(N115="nulová",J115,0)</f>
        <v>0</v>
      </c>
      <c r="BJ115" s="19" t="s">
        <v>80</v>
      </c>
      <c r="BK115" s="187">
        <f>ROUND(I115*H115,2)</f>
        <v>0</v>
      </c>
      <c r="BL115" s="19" t="s">
        <v>161</v>
      </c>
      <c r="BM115" s="19" t="s">
        <v>1104</v>
      </c>
    </row>
    <row r="116" s="12" customFormat="1">
      <c r="B116" s="191"/>
      <c r="D116" s="188" t="s">
        <v>165</v>
      </c>
      <c r="F116" s="192" t="s">
        <v>1105</v>
      </c>
      <c r="H116" s="193">
        <v>724.53599999999994</v>
      </c>
      <c r="I116" s="194"/>
      <c r="L116" s="191"/>
      <c r="M116" s="195"/>
      <c r="N116" s="196"/>
      <c r="O116" s="196"/>
      <c r="P116" s="196"/>
      <c r="Q116" s="196"/>
      <c r="R116" s="196"/>
      <c r="S116" s="196"/>
      <c r="T116" s="197"/>
      <c r="AT116" s="198" t="s">
        <v>165</v>
      </c>
      <c r="AU116" s="198" t="s">
        <v>82</v>
      </c>
      <c r="AV116" s="12" t="s">
        <v>82</v>
      </c>
      <c r="AW116" s="12" t="s">
        <v>4</v>
      </c>
      <c r="AX116" s="12" t="s">
        <v>80</v>
      </c>
      <c r="AY116" s="198" t="s">
        <v>154</v>
      </c>
    </row>
    <row r="117" s="11" customFormat="1" ht="22.8" customHeight="1">
      <c r="B117" s="162"/>
      <c r="D117" s="163" t="s">
        <v>71</v>
      </c>
      <c r="E117" s="173" t="s">
        <v>82</v>
      </c>
      <c r="F117" s="173" t="s">
        <v>333</v>
      </c>
      <c r="I117" s="165"/>
      <c r="J117" s="174">
        <f>BK117</f>
        <v>0</v>
      </c>
      <c r="L117" s="162"/>
      <c r="M117" s="167"/>
      <c r="N117" s="168"/>
      <c r="O117" s="168"/>
      <c r="P117" s="169">
        <f>SUM(P118:P120)</f>
        <v>0</v>
      </c>
      <c r="Q117" s="168"/>
      <c r="R117" s="169">
        <f>SUM(R118:R120)</f>
        <v>141.19174608</v>
      </c>
      <c r="S117" s="168"/>
      <c r="T117" s="170">
        <f>SUM(T118:T120)</f>
        <v>0</v>
      </c>
      <c r="AR117" s="163" t="s">
        <v>80</v>
      </c>
      <c r="AT117" s="171" t="s">
        <v>71</v>
      </c>
      <c r="AU117" s="171" t="s">
        <v>80</v>
      </c>
      <c r="AY117" s="163" t="s">
        <v>154</v>
      </c>
      <c r="BK117" s="172">
        <f>SUM(BK118:BK120)</f>
        <v>0</v>
      </c>
    </row>
    <row r="118" s="1" customFormat="1" ht="16.5" customHeight="1">
      <c r="B118" s="175"/>
      <c r="C118" s="176" t="s">
        <v>193</v>
      </c>
      <c r="D118" s="176" t="s">
        <v>156</v>
      </c>
      <c r="E118" s="177" t="s">
        <v>920</v>
      </c>
      <c r="F118" s="178" t="s">
        <v>921</v>
      </c>
      <c r="G118" s="179" t="s">
        <v>123</v>
      </c>
      <c r="H118" s="180">
        <v>57.552</v>
      </c>
      <c r="I118" s="181"/>
      <c r="J118" s="182">
        <f>ROUND(I118*H118,2)</f>
        <v>0</v>
      </c>
      <c r="K118" s="178" t="s">
        <v>160</v>
      </c>
      <c r="L118" s="37"/>
      <c r="M118" s="183" t="s">
        <v>3</v>
      </c>
      <c r="N118" s="184" t="s">
        <v>43</v>
      </c>
      <c r="O118" s="67"/>
      <c r="P118" s="185">
        <f>O118*H118</f>
        <v>0</v>
      </c>
      <c r="Q118" s="185">
        <v>2.45329</v>
      </c>
      <c r="R118" s="185">
        <f>Q118*H118</f>
        <v>141.19174608</v>
      </c>
      <c r="S118" s="185">
        <v>0</v>
      </c>
      <c r="T118" s="186">
        <f>S118*H118</f>
        <v>0</v>
      </c>
      <c r="AR118" s="19" t="s">
        <v>161</v>
      </c>
      <c r="AT118" s="19" t="s">
        <v>156</v>
      </c>
      <c r="AU118" s="19" t="s">
        <v>82</v>
      </c>
      <c r="AY118" s="19" t="s">
        <v>154</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161</v>
      </c>
      <c r="BM118" s="19" t="s">
        <v>1106</v>
      </c>
    </row>
    <row r="119" s="1" customFormat="1">
      <c r="B119" s="37"/>
      <c r="D119" s="188" t="s">
        <v>163</v>
      </c>
      <c r="F119" s="189" t="s">
        <v>923</v>
      </c>
      <c r="I119" s="121"/>
      <c r="L119" s="37"/>
      <c r="M119" s="190"/>
      <c r="N119" s="67"/>
      <c r="O119" s="67"/>
      <c r="P119" s="67"/>
      <c r="Q119" s="67"/>
      <c r="R119" s="67"/>
      <c r="S119" s="67"/>
      <c r="T119" s="68"/>
      <c r="AT119" s="19" t="s">
        <v>163</v>
      </c>
      <c r="AU119" s="19" t="s">
        <v>82</v>
      </c>
    </row>
    <row r="120" s="12" customFormat="1">
      <c r="B120" s="191"/>
      <c r="D120" s="188" t="s">
        <v>165</v>
      </c>
      <c r="E120" s="198" t="s">
        <v>3</v>
      </c>
      <c r="F120" s="192" t="s">
        <v>1107</v>
      </c>
      <c r="H120" s="193">
        <v>57.552</v>
      </c>
      <c r="I120" s="194"/>
      <c r="L120" s="191"/>
      <c r="M120" s="195"/>
      <c r="N120" s="196"/>
      <c r="O120" s="196"/>
      <c r="P120" s="196"/>
      <c r="Q120" s="196"/>
      <c r="R120" s="196"/>
      <c r="S120" s="196"/>
      <c r="T120" s="197"/>
      <c r="AT120" s="198" t="s">
        <v>165</v>
      </c>
      <c r="AU120" s="198" t="s">
        <v>82</v>
      </c>
      <c r="AV120" s="12" t="s">
        <v>82</v>
      </c>
      <c r="AW120" s="12" t="s">
        <v>33</v>
      </c>
      <c r="AX120" s="12" t="s">
        <v>80</v>
      </c>
      <c r="AY120" s="198" t="s">
        <v>154</v>
      </c>
    </row>
    <row r="121" s="11" customFormat="1" ht="22.8" customHeight="1">
      <c r="B121" s="162"/>
      <c r="D121" s="163" t="s">
        <v>71</v>
      </c>
      <c r="E121" s="173" t="s">
        <v>172</v>
      </c>
      <c r="F121" s="173" t="s">
        <v>439</v>
      </c>
      <c r="I121" s="165"/>
      <c r="J121" s="174">
        <f>BK121</f>
        <v>0</v>
      </c>
      <c r="L121" s="162"/>
      <c r="M121" s="167"/>
      <c r="N121" s="168"/>
      <c r="O121" s="168"/>
      <c r="P121" s="169">
        <f>SUM(P122:P158)</f>
        <v>0</v>
      </c>
      <c r="Q121" s="168"/>
      <c r="R121" s="169">
        <f>SUM(R122:R158)</f>
        <v>1530.05115346</v>
      </c>
      <c r="S121" s="168"/>
      <c r="T121" s="170">
        <f>SUM(T122:T158)</f>
        <v>0</v>
      </c>
      <c r="AR121" s="163" t="s">
        <v>80</v>
      </c>
      <c r="AT121" s="171" t="s">
        <v>71</v>
      </c>
      <c r="AU121" s="171" t="s">
        <v>80</v>
      </c>
      <c r="AY121" s="163" t="s">
        <v>154</v>
      </c>
      <c r="BK121" s="172">
        <f>SUM(BK122:BK158)</f>
        <v>0</v>
      </c>
    </row>
    <row r="122" s="1" customFormat="1" ht="22.5" customHeight="1">
      <c r="B122" s="175"/>
      <c r="C122" s="176" t="s">
        <v>198</v>
      </c>
      <c r="D122" s="176" t="s">
        <v>156</v>
      </c>
      <c r="E122" s="177" t="s">
        <v>1108</v>
      </c>
      <c r="F122" s="178" t="s">
        <v>1109</v>
      </c>
      <c r="G122" s="179" t="s">
        <v>123</v>
      </c>
      <c r="H122" s="180">
        <v>120.785</v>
      </c>
      <c r="I122" s="181"/>
      <c r="J122" s="182">
        <f>ROUND(I122*H122,2)</f>
        <v>0</v>
      </c>
      <c r="K122" s="178" t="s">
        <v>160</v>
      </c>
      <c r="L122" s="37"/>
      <c r="M122" s="183" t="s">
        <v>3</v>
      </c>
      <c r="N122" s="184" t="s">
        <v>43</v>
      </c>
      <c r="O122" s="67"/>
      <c r="P122" s="185">
        <f>O122*H122</f>
        <v>0</v>
      </c>
      <c r="Q122" s="185">
        <v>2.5125799999999998</v>
      </c>
      <c r="R122" s="185">
        <f>Q122*H122</f>
        <v>303.48197529999999</v>
      </c>
      <c r="S122" s="185">
        <v>0</v>
      </c>
      <c r="T122" s="186">
        <f>S122*H122</f>
        <v>0</v>
      </c>
      <c r="AR122" s="19" t="s">
        <v>161</v>
      </c>
      <c r="AT122" s="19" t="s">
        <v>156</v>
      </c>
      <c r="AU122" s="19" t="s">
        <v>82</v>
      </c>
      <c r="AY122" s="19" t="s">
        <v>154</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161</v>
      </c>
      <c r="BM122" s="19" t="s">
        <v>1110</v>
      </c>
    </row>
    <row r="123" s="1" customFormat="1">
      <c r="B123" s="37"/>
      <c r="D123" s="188" t="s">
        <v>163</v>
      </c>
      <c r="F123" s="189" t="s">
        <v>1111</v>
      </c>
      <c r="I123" s="121"/>
      <c r="L123" s="37"/>
      <c r="M123" s="190"/>
      <c r="N123" s="67"/>
      <c r="O123" s="67"/>
      <c r="P123" s="67"/>
      <c r="Q123" s="67"/>
      <c r="R123" s="67"/>
      <c r="S123" s="67"/>
      <c r="T123" s="68"/>
      <c r="AT123" s="19" t="s">
        <v>163</v>
      </c>
      <c r="AU123" s="19" t="s">
        <v>82</v>
      </c>
    </row>
    <row r="124" s="14" customFormat="1">
      <c r="B124" s="217"/>
      <c r="D124" s="188" t="s">
        <v>165</v>
      </c>
      <c r="E124" s="218" t="s">
        <v>3</v>
      </c>
      <c r="F124" s="219" t="s">
        <v>1112</v>
      </c>
      <c r="H124" s="218" t="s">
        <v>3</v>
      </c>
      <c r="I124" s="220"/>
      <c r="L124" s="217"/>
      <c r="M124" s="221"/>
      <c r="N124" s="222"/>
      <c r="O124" s="222"/>
      <c r="P124" s="222"/>
      <c r="Q124" s="222"/>
      <c r="R124" s="222"/>
      <c r="S124" s="222"/>
      <c r="T124" s="223"/>
      <c r="AT124" s="218" t="s">
        <v>165</v>
      </c>
      <c r="AU124" s="218" t="s">
        <v>82</v>
      </c>
      <c r="AV124" s="14" t="s">
        <v>80</v>
      </c>
      <c r="AW124" s="14" t="s">
        <v>33</v>
      </c>
      <c r="AX124" s="14" t="s">
        <v>72</v>
      </c>
      <c r="AY124" s="218" t="s">
        <v>154</v>
      </c>
    </row>
    <row r="125" s="12" customFormat="1">
      <c r="B125" s="191"/>
      <c r="D125" s="188" t="s">
        <v>165</v>
      </c>
      <c r="E125" s="198" t="s">
        <v>3</v>
      </c>
      <c r="F125" s="192" t="s">
        <v>1113</v>
      </c>
      <c r="H125" s="193">
        <v>193.536</v>
      </c>
      <c r="I125" s="194"/>
      <c r="L125" s="191"/>
      <c r="M125" s="195"/>
      <c r="N125" s="196"/>
      <c r="O125" s="196"/>
      <c r="P125" s="196"/>
      <c r="Q125" s="196"/>
      <c r="R125" s="196"/>
      <c r="S125" s="196"/>
      <c r="T125" s="197"/>
      <c r="AT125" s="198" t="s">
        <v>165</v>
      </c>
      <c r="AU125" s="198" t="s">
        <v>82</v>
      </c>
      <c r="AV125" s="12" t="s">
        <v>82</v>
      </c>
      <c r="AW125" s="12" t="s">
        <v>33</v>
      </c>
      <c r="AX125" s="12" t="s">
        <v>72</v>
      </c>
      <c r="AY125" s="198" t="s">
        <v>154</v>
      </c>
    </row>
    <row r="126" s="12" customFormat="1">
      <c r="B126" s="191"/>
      <c r="D126" s="188" t="s">
        <v>165</v>
      </c>
      <c r="E126" s="198" t="s">
        <v>3</v>
      </c>
      <c r="F126" s="192" t="s">
        <v>1114</v>
      </c>
      <c r="H126" s="193">
        <v>-72.751000000000005</v>
      </c>
      <c r="I126" s="194"/>
      <c r="L126" s="191"/>
      <c r="M126" s="195"/>
      <c r="N126" s="196"/>
      <c r="O126" s="196"/>
      <c r="P126" s="196"/>
      <c r="Q126" s="196"/>
      <c r="R126" s="196"/>
      <c r="S126" s="196"/>
      <c r="T126" s="197"/>
      <c r="AT126" s="198" t="s">
        <v>165</v>
      </c>
      <c r="AU126" s="198" t="s">
        <v>82</v>
      </c>
      <c r="AV126" s="12" t="s">
        <v>82</v>
      </c>
      <c r="AW126" s="12" t="s">
        <v>33</v>
      </c>
      <c r="AX126" s="12" t="s">
        <v>72</v>
      </c>
      <c r="AY126" s="198" t="s">
        <v>154</v>
      </c>
    </row>
    <row r="127" s="13" customFormat="1">
      <c r="B127" s="199"/>
      <c r="D127" s="188" t="s">
        <v>165</v>
      </c>
      <c r="E127" s="200" t="s">
        <v>3</v>
      </c>
      <c r="F127" s="201" t="s">
        <v>179</v>
      </c>
      <c r="H127" s="202">
        <v>120.785</v>
      </c>
      <c r="I127" s="203"/>
      <c r="L127" s="199"/>
      <c r="M127" s="204"/>
      <c r="N127" s="205"/>
      <c r="O127" s="205"/>
      <c r="P127" s="205"/>
      <c r="Q127" s="205"/>
      <c r="R127" s="205"/>
      <c r="S127" s="205"/>
      <c r="T127" s="206"/>
      <c r="AT127" s="200" t="s">
        <v>165</v>
      </c>
      <c r="AU127" s="200" t="s">
        <v>82</v>
      </c>
      <c r="AV127" s="13" t="s">
        <v>161</v>
      </c>
      <c r="AW127" s="13" t="s">
        <v>33</v>
      </c>
      <c r="AX127" s="13" t="s">
        <v>80</v>
      </c>
      <c r="AY127" s="200" t="s">
        <v>154</v>
      </c>
    </row>
    <row r="128" s="1" customFormat="1" ht="22.5" customHeight="1">
      <c r="B128" s="175"/>
      <c r="C128" s="176" t="s">
        <v>203</v>
      </c>
      <c r="D128" s="176" t="s">
        <v>156</v>
      </c>
      <c r="E128" s="177" t="s">
        <v>926</v>
      </c>
      <c r="F128" s="178" t="s">
        <v>927</v>
      </c>
      <c r="G128" s="179" t="s">
        <v>123</v>
      </c>
      <c r="H128" s="180">
        <v>15.84</v>
      </c>
      <c r="I128" s="181"/>
      <c r="J128" s="182">
        <f>ROUND(I128*H128,2)</f>
        <v>0</v>
      </c>
      <c r="K128" s="178" t="s">
        <v>160</v>
      </c>
      <c r="L128" s="37"/>
      <c r="M128" s="183" t="s">
        <v>3</v>
      </c>
      <c r="N128" s="184" t="s">
        <v>43</v>
      </c>
      <c r="O128" s="67"/>
      <c r="P128" s="185">
        <f>O128*H128</f>
        <v>0</v>
      </c>
      <c r="Q128" s="185">
        <v>2.5143</v>
      </c>
      <c r="R128" s="185">
        <f>Q128*H128</f>
        <v>39.826512000000001</v>
      </c>
      <c r="S128" s="185">
        <v>0</v>
      </c>
      <c r="T128" s="186">
        <f>S128*H128</f>
        <v>0</v>
      </c>
      <c r="AR128" s="19" t="s">
        <v>161</v>
      </c>
      <c r="AT128" s="19" t="s">
        <v>156</v>
      </c>
      <c r="AU128" s="19" t="s">
        <v>82</v>
      </c>
      <c r="AY128" s="19" t="s">
        <v>154</v>
      </c>
      <c r="BE128" s="187">
        <f>IF(N128="základní",J128,0)</f>
        <v>0</v>
      </c>
      <c r="BF128" s="187">
        <f>IF(N128="snížená",J128,0)</f>
        <v>0</v>
      </c>
      <c r="BG128" s="187">
        <f>IF(N128="zákl. přenesená",J128,0)</f>
        <v>0</v>
      </c>
      <c r="BH128" s="187">
        <f>IF(N128="sníž. přenesená",J128,0)</f>
        <v>0</v>
      </c>
      <c r="BI128" s="187">
        <f>IF(N128="nulová",J128,0)</f>
        <v>0</v>
      </c>
      <c r="BJ128" s="19" t="s">
        <v>80</v>
      </c>
      <c r="BK128" s="187">
        <f>ROUND(I128*H128,2)</f>
        <v>0</v>
      </c>
      <c r="BL128" s="19" t="s">
        <v>161</v>
      </c>
      <c r="BM128" s="19" t="s">
        <v>1115</v>
      </c>
    </row>
    <row r="129" s="1" customFormat="1">
      <c r="B129" s="37"/>
      <c r="D129" s="188" t="s">
        <v>163</v>
      </c>
      <c r="F129" s="189" t="s">
        <v>929</v>
      </c>
      <c r="I129" s="121"/>
      <c r="L129" s="37"/>
      <c r="M129" s="190"/>
      <c r="N129" s="67"/>
      <c r="O129" s="67"/>
      <c r="P129" s="67"/>
      <c r="Q129" s="67"/>
      <c r="R129" s="67"/>
      <c r="S129" s="67"/>
      <c r="T129" s="68"/>
      <c r="AT129" s="19" t="s">
        <v>163</v>
      </c>
      <c r="AU129" s="19" t="s">
        <v>82</v>
      </c>
    </row>
    <row r="130" s="12" customFormat="1">
      <c r="B130" s="191"/>
      <c r="D130" s="188" t="s">
        <v>165</v>
      </c>
      <c r="E130" s="198" t="s">
        <v>3</v>
      </c>
      <c r="F130" s="192" t="s">
        <v>1116</v>
      </c>
      <c r="H130" s="193">
        <v>15.84</v>
      </c>
      <c r="I130" s="194"/>
      <c r="L130" s="191"/>
      <c r="M130" s="195"/>
      <c r="N130" s="196"/>
      <c r="O130" s="196"/>
      <c r="P130" s="196"/>
      <c r="Q130" s="196"/>
      <c r="R130" s="196"/>
      <c r="S130" s="196"/>
      <c r="T130" s="197"/>
      <c r="AT130" s="198" t="s">
        <v>165</v>
      </c>
      <c r="AU130" s="198" t="s">
        <v>82</v>
      </c>
      <c r="AV130" s="12" t="s">
        <v>82</v>
      </c>
      <c r="AW130" s="12" t="s">
        <v>33</v>
      </c>
      <c r="AX130" s="12" t="s">
        <v>80</v>
      </c>
      <c r="AY130" s="198" t="s">
        <v>154</v>
      </c>
    </row>
    <row r="131" s="1" customFormat="1" ht="22.5" customHeight="1">
      <c r="B131" s="175"/>
      <c r="C131" s="176" t="s">
        <v>213</v>
      </c>
      <c r="D131" s="176" t="s">
        <v>156</v>
      </c>
      <c r="E131" s="177" t="s">
        <v>1117</v>
      </c>
      <c r="F131" s="178" t="s">
        <v>1118</v>
      </c>
      <c r="G131" s="179" t="s">
        <v>123</v>
      </c>
      <c r="H131" s="180">
        <v>441.25900000000001</v>
      </c>
      <c r="I131" s="181"/>
      <c r="J131" s="182">
        <f>ROUND(I131*H131,2)</f>
        <v>0</v>
      </c>
      <c r="K131" s="178" t="s">
        <v>160</v>
      </c>
      <c r="L131" s="37"/>
      <c r="M131" s="183" t="s">
        <v>3</v>
      </c>
      <c r="N131" s="184" t="s">
        <v>43</v>
      </c>
      <c r="O131" s="67"/>
      <c r="P131" s="185">
        <f>O131*H131</f>
        <v>0</v>
      </c>
      <c r="Q131" s="185">
        <v>2.50745</v>
      </c>
      <c r="R131" s="185">
        <f>Q131*H131</f>
        <v>1106.43487955</v>
      </c>
      <c r="S131" s="185">
        <v>0</v>
      </c>
      <c r="T131" s="186">
        <f>S131*H131</f>
        <v>0</v>
      </c>
      <c r="AR131" s="19" t="s">
        <v>161</v>
      </c>
      <c r="AT131" s="19" t="s">
        <v>156</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161</v>
      </c>
      <c r="BM131" s="19" t="s">
        <v>1119</v>
      </c>
    </row>
    <row r="132" s="1" customFormat="1">
      <c r="B132" s="37"/>
      <c r="D132" s="188" t="s">
        <v>163</v>
      </c>
      <c r="F132" s="189" t="s">
        <v>929</v>
      </c>
      <c r="I132" s="121"/>
      <c r="L132" s="37"/>
      <c r="M132" s="190"/>
      <c r="N132" s="67"/>
      <c r="O132" s="67"/>
      <c r="P132" s="67"/>
      <c r="Q132" s="67"/>
      <c r="R132" s="67"/>
      <c r="S132" s="67"/>
      <c r="T132" s="68"/>
      <c r="AT132" s="19" t="s">
        <v>163</v>
      </c>
      <c r="AU132" s="19" t="s">
        <v>82</v>
      </c>
    </row>
    <row r="133" s="12" customFormat="1">
      <c r="B133" s="191"/>
      <c r="D133" s="188" t="s">
        <v>165</v>
      </c>
      <c r="E133" s="198" t="s">
        <v>3</v>
      </c>
      <c r="F133" s="192" t="s">
        <v>1120</v>
      </c>
      <c r="H133" s="193">
        <v>197.47</v>
      </c>
      <c r="I133" s="194"/>
      <c r="L133" s="191"/>
      <c r="M133" s="195"/>
      <c r="N133" s="196"/>
      <c r="O133" s="196"/>
      <c r="P133" s="196"/>
      <c r="Q133" s="196"/>
      <c r="R133" s="196"/>
      <c r="S133" s="196"/>
      <c r="T133" s="197"/>
      <c r="AT133" s="198" t="s">
        <v>165</v>
      </c>
      <c r="AU133" s="198" t="s">
        <v>82</v>
      </c>
      <c r="AV133" s="12" t="s">
        <v>82</v>
      </c>
      <c r="AW133" s="12" t="s">
        <v>33</v>
      </c>
      <c r="AX133" s="12" t="s">
        <v>72</v>
      </c>
      <c r="AY133" s="198" t="s">
        <v>154</v>
      </c>
    </row>
    <row r="134" s="12" customFormat="1">
      <c r="B134" s="191"/>
      <c r="D134" s="188" t="s">
        <v>165</v>
      </c>
      <c r="E134" s="198" t="s">
        <v>3</v>
      </c>
      <c r="F134" s="192" t="s">
        <v>1121</v>
      </c>
      <c r="H134" s="193">
        <v>21.120000000000001</v>
      </c>
      <c r="I134" s="194"/>
      <c r="L134" s="191"/>
      <c r="M134" s="195"/>
      <c r="N134" s="196"/>
      <c r="O134" s="196"/>
      <c r="P134" s="196"/>
      <c r="Q134" s="196"/>
      <c r="R134" s="196"/>
      <c r="S134" s="196"/>
      <c r="T134" s="197"/>
      <c r="AT134" s="198" t="s">
        <v>165</v>
      </c>
      <c r="AU134" s="198" t="s">
        <v>82</v>
      </c>
      <c r="AV134" s="12" t="s">
        <v>82</v>
      </c>
      <c r="AW134" s="12" t="s">
        <v>33</v>
      </c>
      <c r="AX134" s="12" t="s">
        <v>72</v>
      </c>
      <c r="AY134" s="198" t="s">
        <v>154</v>
      </c>
    </row>
    <row r="135" s="12" customFormat="1">
      <c r="B135" s="191"/>
      <c r="D135" s="188" t="s">
        <v>165</v>
      </c>
      <c r="E135" s="198" t="s">
        <v>3</v>
      </c>
      <c r="F135" s="192" t="s">
        <v>1122</v>
      </c>
      <c r="H135" s="193">
        <v>40.984000000000002</v>
      </c>
      <c r="I135" s="194"/>
      <c r="L135" s="191"/>
      <c r="M135" s="195"/>
      <c r="N135" s="196"/>
      <c r="O135" s="196"/>
      <c r="P135" s="196"/>
      <c r="Q135" s="196"/>
      <c r="R135" s="196"/>
      <c r="S135" s="196"/>
      <c r="T135" s="197"/>
      <c r="AT135" s="198" t="s">
        <v>165</v>
      </c>
      <c r="AU135" s="198" t="s">
        <v>82</v>
      </c>
      <c r="AV135" s="12" t="s">
        <v>82</v>
      </c>
      <c r="AW135" s="12" t="s">
        <v>33</v>
      </c>
      <c r="AX135" s="12" t="s">
        <v>72</v>
      </c>
      <c r="AY135" s="198" t="s">
        <v>154</v>
      </c>
    </row>
    <row r="136" s="12" customFormat="1">
      <c r="B136" s="191"/>
      <c r="D136" s="188" t="s">
        <v>165</v>
      </c>
      <c r="E136" s="198" t="s">
        <v>3</v>
      </c>
      <c r="F136" s="192" t="s">
        <v>1123</v>
      </c>
      <c r="H136" s="193">
        <v>61.75</v>
      </c>
      <c r="I136" s="194"/>
      <c r="L136" s="191"/>
      <c r="M136" s="195"/>
      <c r="N136" s="196"/>
      <c r="O136" s="196"/>
      <c r="P136" s="196"/>
      <c r="Q136" s="196"/>
      <c r="R136" s="196"/>
      <c r="S136" s="196"/>
      <c r="T136" s="197"/>
      <c r="AT136" s="198" t="s">
        <v>165</v>
      </c>
      <c r="AU136" s="198" t="s">
        <v>82</v>
      </c>
      <c r="AV136" s="12" t="s">
        <v>82</v>
      </c>
      <c r="AW136" s="12" t="s">
        <v>33</v>
      </c>
      <c r="AX136" s="12" t="s">
        <v>72</v>
      </c>
      <c r="AY136" s="198" t="s">
        <v>154</v>
      </c>
    </row>
    <row r="137" s="12" customFormat="1">
      <c r="B137" s="191"/>
      <c r="D137" s="188" t="s">
        <v>165</v>
      </c>
      <c r="E137" s="198" t="s">
        <v>3</v>
      </c>
      <c r="F137" s="192" t="s">
        <v>1124</v>
      </c>
      <c r="H137" s="193">
        <v>119.935</v>
      </c>
      <c r="I137" s="194"/>
      <c r="L137" s="191"/>
      <c r="M137" s="195"/>
      <c r="N137" s="196"/>
      <c r="O137" s="196"/>
      <c r="P137" s="196"/>
      <c r="Q137" s="196"/>
      <c r="R137" s="196"/>
      <c r="S137" s="196"/>
      <c r="T137" s="197"/>
      <c r="AT137" s="198" t="s">
        <v>165</v>
      </c>
      <c r="AU137" s="198" t="s">
        <v>82</v>
      </c>
      <c r="AV137" s="12" t="s">
        <v>82</v>
      </c>
      <c r="AW137" s="12" t="s">
        <v>33</v>
      </c>
      <c r="AX137" s="12" t="s">
        <v>72</v>
      </c>
      <c r="AY137" s="198" t="s">
        <v>154</v>
      </c>
    </row>
    <row r="138" s="13" customFormat="1">
      <c r="B138" s="199"/>
      <c r="D138" s="188" t="s">
        <v>165</v>
      </c>
      <c r="E138" s="200" t="s">
        <v>3</v>
      </c>
      <c r="F138" s="201" t="s">
        <v>179</v>
      </c>
      <c r="H138" s="202">
        <v>441.25900000000001</v>
      </c>
      <c r="I138" s="203"/>
      <c r="L138" s="199"/>
      <c r="M138" s="204"/>
      <c r="N138" s="205"/>
      <c r="O138" s="205"/>
      <c r="P138" s="205"/>
      <c r="Q138" s="205"/>
      <c r="R138" s="205"/>
      <c r="S138" s="205"/>
      <c r="T138" s="206"/>
      <c r="AT138" s="200" t="s">
        <v>165</v>
      </c>
      <c r="AU138" s="200" t="s">
        <v>82</v>
      </c>
      <c r="AV138" s="13" t="s">
        <v>161</v>
      </c>
      <c r="AW138" s="13" t="s">
        <v>33</v>
      </c>
      <c r="AX138" s="13" t="s">
        <v>80</v>
      </c>
      <c r="AY138" s="200" t="s">
        <v>154</v>
      </c>
    </row>
    <row r="139" s="1" customFormat="1" ht="22.5" customHeight="1">
      <c r="B139" s="175"/>
      <c r="C139" s="176" t="s">
        <v>218</v>
      </c>
      <c r="D139" s="176" t="s">
        <v>156</v>
      </c>
      <c r="E139" s="177" t="s">
        <v>936</v>
      </c>
      <c r="F139" s="178" t="s">
        <v>937</v>
      </c>
      <c r="G139" s="179" t="s">
        <v>206</v>
      </c>
      <c r="H139" s="180">
        <v>1192.6420000000001</v>
      </c>
      <c r="I139" s="181"/>
      <c r="J139" s="182">
        <f>ROUND(I139*H139,2)</f>
        <v>0</v>
      </c>
      <c r="K139" s="178" t="s">
        <v>160</v>
      </c>
      <c r="L139" s="37"/>
      <c r="M139" s="183" t="s">
        <v>3</v>
      </c>
      <c r="N139" s="184" t="s">
        <v>43</v>
      </c>
      <c r="O139" s="67"/>
      <c r="P139" s="185">
        <f>O139*H139</f>
        <v>0</v>
      </c>
      <c r="Q139" s="185">
        <v>0.00247</v>
      </c>
      <c r="R139" s="185">
        <f>Q139*H139</f>
        <v>2.9458257400000001</v>
      </c>
      <c r="S139" s="185">
        <v>0</v>
      </c>
      <c r="T139" s="186">
        <f>S139*H139</f>
        <v>0</v>
      </c>
      <c r="AR139" s="19" t="s">
        <v>161</v>
      </c>
      <c r="AT139" s="19" t="s">
        <v>156</v>
      </c>
      <c r="AU139" s="19" t="s">
        <v>82</v>
      </c>
      <c r="AY139" s="19" t="s">
        <v>154</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161</v>
      </c>
      <c r="BM139" s="19" t="s">
        <v>1125</v>
      </c>
    </row>
    <row r="140" s="1" customFormat="1">
      <c r="B140" s="37"/>
      <c r="D140" s="188" t="s">
        <v>163</v>
      </c>
      <c r="F140" s="189" t="s">
        <v>939</v>
      </c>
      <c r="I140" s="121"/>
      <c r="L140" s="37"/>
      <c r="M140" s="190"/>
      <c r="N140" s="67"/>
      <c r="O140" s="67"/>
      <c r="P140" s="67"/>
      <c r="Q140" s="67"/>
      <c r="R140" s="67"/>
      <c r="S140" s="67"/>
      <c r="T140" s="68"/>
      <c r="AT140" s="19" t="s">
        <v>163</v>
      </c>
      <c r="AU140" s="19" t="s">
        <v>82</v>
      </c>
    </row>
    <row r="141" s="12" customFormat="1">
      <c r="B141" s="191"/>
      <c r="D141" s="188" t="s">
        <v>165</v>
      </c>
      <c r="E141" s="198" t="s">
        <v>3</v>
      </c>
      <c r="F141" s="192" t="s">
        <v>1126</v>
      </c>
      <c r="H141" s="193">
        <v>105.59999999999999</v>
      </c>
      <c r="I141" s="194"/>
      <c r="L141" s="191"/>
      <c r="M141" s="195"/>
      <c r="N141" s="196"/>
      <c r="O141" s="196"/>
      <c r="P141" s="196"/>
      <c r="Q141" s="196"/>
      <c r="R141" s="196"/>
      <c r="S141" s="196"/>
      <c r="T141" s="197"/>
      <c r="AT141" s="198" t="s">
        <v>165</v>
      </c>
      <c r="AU141" s="198" t="s">
        <v>82</v>
      </c>
      <c r="AV141" s="12" t="s">
        <v>82</v>
      </c>
      <c r="AW141" s="12" t="s">
        <v>33</v>
      </c>
      <c r="AX141" s="12" t="s">
        <v>72</v>
      </c>
      <c r="AY141" s="198" t="s">
        <v>154</v>
      </c>
    </row>
    <row r="142" s="12" customFormat="1">
      <c r="B142" s="191"/>
      <c r="D142" s="188" t="s">
        <v>165</v>
      </c>
      <c r="E142" s="198" t="s">
        <v>3</v>
      </c>
      <c r="F142" s="192" t="s">
        <v>1127</v>
      </c>
      <c r="H142" s="193">
        <v>49</v>
      </c>
      <c r="I142" s="194"/>
      <c r="L142" s="191"/>
      <c r="M142" s="195"/>
      <c r="N142" s="196"/>
      <c r="O142" s="196"/>
      <c r="P142" s="196"/>
      <c r="Q142" s="196"/>
      <c r="R142" s="196"/>
      <c r="S142" s="196"/>
      <c r="T142" s="197"/>
      <c r="AT142" s="198" t="s">
        <v>165</v>
      </c>
      <c r="AU142" s="198" t="s">
        <v>82</v>
      </c>
      <c r="AV142" s="12" t="s">
        <v>82</v>
      </c>
      <c r="AW142" s="12" t="s">
        <v>33</v>
      </c>
      <c r="AX142" s="12" t="s">
        <v>72</v>
      </c>
      <c r="AY142" s="198" t="s">
        <v>154</v>
      </c>
    </row>
    <row r="143" s="12" customFormat="1">
      <c r="B143" s="191"/>
      <c r="D143" s="188" t="s">
        <v>165</v>
      </c>
      <c r="E143" s="198" t="s">
        <v>3</v>
      </c>
      <c r="F143" s="192" t="s">
        <v>1128</v>
      </c>
      <c r="H143" s="193">
        <v>105.59999999999999</v>
      </c>
      <c r="I143" s="194"/>
      <c r="L143" s="191"/>
      <c r="M143" s="195"/>
      <c r="N143" s="196"/>
      <c r="O143" s="196"/>
      <c r="P143" s="196"/>
      <c r="Q143" s="196"/>
      <c r="R143" s="196"/>
      <c r="S143" s="196"/>
      <c r="T143" s="197"/>
      <c r="AT143" s="198" t="s">
        <v>165</v>
      </c>
      <c r="AU143" s="198" t="s">
        <v>82</v>
      </c>
      <c r="AV143" s="12" t="s">
        <v>82</v>
      </c>
      <c r="AW143" s="12" t="s">
        <v>33</v>
      </c>
      <c r="AX143" s="12" t="s">
        <v>72</v>
      </c>
      <c r="AY143" s="198" t="s">
        <v>154</v>
      </c>
    </row>
    <row r="144" s="12" customFormat="1">
      <c r="B144" s="191"/>
      <c r="D144" s="188" t="s">
        <v>165</v>
      </c>
      <c r="E144" s="198" t="s">
        <v>3</v>
      </c>
      <c r="F144" s="192" t="s">
        <v>1129</v>
      </c>
      <c r="H144" s="193">
        <v>205.69999999999999</v>
      </c>
      <c r="I144" s="194"/>
      <c r="L144" s="191"/>
      <c r="M144" s="195"/>
      <c r="N144" s="196"/>
      <c r="O144" s="196"/>
      <c r="P144" s="196"/>
      <c r="Q144" s="196"/>
      <c r="R144" s="196"/>
      <c r="S144" s="196"/>
      <c r="T144" s="197"/>
      <c r="AT144" s="198" t="s">
        <v>165</v>
      </c>
      <c r="AU144" s="198" t="s">
        <v>82</v>
      </c>
      <c r="AV144" s="12" t="s">
        <v>82</v>
      </c>
      <c r="AW144" s="12" t="s">
        <v>33</v>
      </c>
      <c r="AX144" s="12" t="s">
        <v>72</v>
      </c>
      <c r="AY144" s="198" t="s">
        <v>154</v>
      </c>
    </row>
    <row r="145" s="12" customFormat="1">
      <c r="B145" s="191"/>
      <c r="D145" s="188" t="s">
        <v>165</v>
      </c>
      <c r="E145" s="198" t="s">
        <v>3</v>
      </c>
      <c r="F145" s="192" t="s">
        <v>1130</v>
      </c>
      <c r="H145" s="193">
        <v>479.74200000000002</v>
      </c>
      <c r="I145" s="194"/>
      <c r="L145" s="191"/>
      <c r="M145" s="195"/>
      <c r="N145" s="196"/>
      <c r="O145" s="196"/>
      <c r="P145" s="196"/>
      <c r="Q145" s="196"/>
      <c r="R145" s="196"/>
      <c r="S145" s="196"/>
      <c r="T145" s="197"/>
      <c r="AT145" s="198" t="s">
        <v>165</v>
      </c>
      <c r="AU145" s="198" t="s">
        <v>82</v>
      </c>
      <c r="AV145" s="12" t="s">
        <v>82</v>
      </c>
      <c r="AW145" s="12" t="s">
        <v>33</v>
      </c>
      <c r="AX145" s="12" t="s">
        <v>72</v>
      </c>
      <c r="AY145" s="198" t="s">
        <v>154</v>
      </c>
    </row>
    <row r="146" s="12" customFormat="1">
      <c r="B146" s="191"/>
      <c r="D146" s="188" t="s">
        <v>165</v>
      </c>
      <c r="E146" s="198" t="s">
        <v>3</v>
      </c>
      <c r="F146" s="192" t="s">
        <v>1131</v>
      </c>
      <c r="H146" s="193">
        <v>247</v>
      </c>
      <c r="I146" s="194"/>
      <c r="L146" s="191"/>
      <c r="M146" s="195"/>
      <c r="N146" s="196"/>
      <c r="O146" s="196"/>
      <c r="P146" s="196"/>
      <c r="Q146" s="196"/>
      <c r="R146" s="196"/>
      <c r="S146" s="196"/>
      <c r="T146" s="197"/>
      <c r="AT146" s="198" t="s">
        <v>165</v>
      </c>
      <c r="AU146" s="198" t="s">
        <v>82</v>
      </c>
      <c r="AV146" s="12" t="s">
        <v>82</v>
      </c>
      <c r="AW146" s="12" t="s">
        <v>33</v>
      </c>
      <c r="AX146" s="12" t="s">
        <v>72</v>
      </c>
      <c r="AY146" s="198" t="s">
        <v>154</v>
      </c>
    </row>
    <row r="147" s="13" customFormat="1">
      <c r="B147" s="199"/>
      <c r="D147" s="188" t="s">
        <v>165</v>
      </c>
      <c r="E147" s="200" t="s">
        <v>3</v>
      </c>
      <c r="F147" s="201" t="s">
        <v>179</v>
      </c>
      <c r="H147" s="202">
        <v>1192.6420000000001</v>
      </c>
      <c r="I147" s="203"/>
      <c r="L147" s="199"/>
      <c r="M147" s="204"/>
      <c r="N147" s="205"/>
      <c r="O147" s="205"/>
      <c r="P147" s="205"/>
      <c r="Q147" s="205"/>
      <c r="R147" s="205"/>
      <c r="S147" s="205"/>
      <c r="T147" s="206"/>
      <c r="AT147" s="200" t="s">
        <v>165</v>
      </c>
      <c r="AU147" s="200" t="s">
        <v>82</v>
      </c>
      <c r="AV147" s="13" t="s">
        <v>161</v>
      </c>
      <c r="AW147" s="13" t="s">
        <v>33</v>
      </c>
      <c r="AX147" s="13" t="s">
        <v>80</v>
      </c>
      <c r="AY147" s="200" t="s">
        <v>154</v>
      </c>
    </row>
    <row r="148" s="1" customFormat="1" ht="22.5" customHeight="1">
      <c r="B148" s="175"/>
      <c r="C148" s="176" t="s">
        <v>222</v>
      </c>
      <c r="D148" s="176" t="s">
        <v>156</v>
      </c>
      <c r="E148" s="177" t="s">
        <v>942</v>
      </c>
      <c r="F148" s="178" t="s">
        <v>943</v>
      </c>
      <c r="G148" s="179" t="s">
        <v>206</v>
      </c>
      <c r="H148" s="180">
        <v>1192.6420000000001</v>
      </c>
      <c r="I148" s="181"/>
      <c r="J148" s="182">
        <f>ROUND(I148*H148,2)</f>
        <v>0</v>
      </c>
      <c r="K148" s="178" t="s">
        <v>160</v>
      </c>
      <c r="L148" s="37"/>
      <c r="M148" s="183" t="s">
        <v>3</v>
      </c>
      <c r="N148" s="184" t="s">
        <v>43</v>
      </c>
      <c r="O148" s="67"/>
      <c r="P148" s="185">
        <f>O148*H148</f>
        <v>0</v>
      </c>
      <c r="Q148" s="185">
        <v>0</v>
      </c>
      <c r="R148" s="185">
        <f>Q148*H148</f>
        <v>0</v>
      </c>
      <c r="S148" s="185">
        <v>0</v>
      </c>
      <c r="T148" s="186">
        <f>S148*H148</f>
        <v>0</v>
      </c>
      <c r="AR148" s="19" t="s">
        <v>161</v>
      </c>
      <c r="AT148" s="19" t="s">
        <v>156</v>
      </c>
      <c r="AU148" s="19" t="s">
        <v>82</v>
      </c>
      <c r="AY148" s="19" t="s">
        <v>154</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161</v>
      </c>
      <c r="BM148" s="19" t="s">
        <v>1132</v>
      </c>
    </row>
    <row r="149" s="1" customFormat="1">
      <c r="B149" s="37"/>
      <c r="D149" s="188" t="s">
        <v>163</v>
      </c>
      <c r="F149" s="189" t="s">
        <v>939</v>
      </c>
      <c r="I149" s="121"/>
      <c r="L149" s="37"/>
      <c r="M149" s="190"/>
      <c r="N149" s="67"/>
      <c r="O149" s="67"/>
      <c r="P149" s="67"/>
      <c r="Q149" s="67"/>
      <c r="R149" s="67"/>
      <c r="S149" s="67"/>
      <c r="T149" s="68"/>
      <c r="AT149" s="19" t="s">
        <v>163</v>
      </c>
      <c r="AU149" s="19" t="s">
        <v>82</v>
      </c>
    </row>
    <row r="150" s="1" customFormat="1" ht="16.5" customHeight="1">
      <c r="B150" s="175"/>
      <c r="C150" s="176" t="s">
        <v>227</v>
      </c>
      <c r="D150" s="176" t="s">
        <v>156</v>
      </c>
      <c r="E150" s="177" t="s">
        <v>955</v>
      </c>
      <c r="F150" s="178" t="s">
        <v>956</v>
      </c>
      <c r="G150" s="179" t="s">
        <v>235</v>
      </c>
      <c r="H150" s="180">
        <v>69.447999999999993</v>
      </c>
      <c r="I150" s="181"/>
      <c r="J150" s="182">
        <f>ROUND(I150*H150,2)</f>
        <v>0</v>
      </c>
      <c r="K150" s="178" t="s">
        <v>160</v>
      </c>
      <c r="L150" s="37"/>
      <c r="M150" s="183" t="s">
        <v>3</v>
      </c>
      <c r="N150" s="184" t="s">
        <v>43</v>
      </c>
      <c r="O150" s="67"/>
      <c r="P150" s="185">
        <f>O150*H150</f>
        <v>0</v>
      </c>
      <c r="Q150" s="185">
        <v>1.10951</v>
      </c>
      <c r="R150" s="185">
        <f>Q150*H150</f>
        <v>77.053250479999988</v>
      </c>
      <c r="S150" s="185">
        <v>0</v>
      </c>
      <c r="T150" s="186">
        <f>S150*H150</f>
        <v>0</v>
      </c>
      <c r="AR150" s="19" t="s">
        <v>161</v>
      </c>
      <c r="AT150" s="19" t="s">
        <v>156</v>
      </c>
      <c r="AU150" s="19" t="s">
        <v>82</v>
      </c>
      <c r="AY150" s="19" t="s">
        <v>154</v>
      </c>
      <c r="BE150" s="187">
        <f>IF(N150="základní",J150,0)</f>
        <v>0</v>
      </c>
      <c r="BF150" s="187">
        <f>IF(N150="snížená",J150,0)</f>
        <v>0</v>
      </c>
      <c r="BG150" s="187">
        <f>IF(N150="zákl. přenesená",J150,0)</f>
        <v>0</v>
      </c>
      <c r="BH150" s="187">
        <f>IF(N150="sníž. přenesená",J150,0)</f>
        <v>0</v>
      </c>
      <c r="BI150" s="187">
        <f>IF(N150="nulová",J150,0)</f>
        <v>0</v>
      </c>
      <c r="BJ150" s="19" t="s">
        <v>80</v>
      </c>
      <c r="BK150" s="187">
        <f>ROUND(I150*H150,2)</f>
        <v>0</v>
      </c>
      <c r="BL150" s="19" t="s">
        <v>161</v>
      </c>
      <c r="BM150" s="19" t="s">
        <v>1133</v>
      </c>
    </row>
    <row r="151" s="12" customFormat="1">
      <c r="B151" s="191"/>
      <c r="D151" s="188" t="s">
        <v>165</v>
      </c>
      <c r="E151" s="198" t="s">
        <v>3</v>
      </c>
      <c r="F151" s="192" t="s">
        <v>1134</v>
      </c>
      <c r="H151" s="193">
        <v>69.447999999999993</v>
      </c>
      <c r="I151" s="194"/>
      <c r="L151" s="191"/>
      <c r="M151" s="195"/>
      <c r="N151" s="196"/>
      <c r="O151" s="196"/>
      <c r="P151" s="196"/>
      <c r="Q151" s="196"/>
      <c r="R151" s="196"/>
      <c r="S151" s="196"/>
      <c r="T151" s="197"/>
      <c r="AT151" s="198" t="s">
        <v>165</v>
      </c>
      <c r="AU151" s="198" t="s">
        <v>82</v>
      </c>
      <c r="AV151" s="12" t="s">
        <v>82</v>
      </c>
      <c r="AW151" s="12" t="s">
        <v>33</v>
      </c>
      <c r="AX151" s="12" t="s">
        <v>80</v>
      </c>
      <c r="AY151" s="198" t="s">
        <v>154</v>
      </c>
    </row>
    <row r="152" s="1" customFormat="1" ht="16.5" customHeight="1">
      <c r="B152" s="175"/>
      <c r="C152" s="176" t="s">
        <v>231</v>
      </c>
      <c r="D152" s="176" t="s">
        <v>156</v>
      </c>
      <c r="E152" s="177" t="s">
        <v>1135</v>
      </c>
      <c r="F152" s="178" t="s">
        <v>1136</v>
      </c>
      <c r="G152" s="179" t="s">
        <v>123</v>
      </c>
      <c r="H152" s="180">
        <v>457.09899999999999</v>
      </c>
      <c r="I152" s="181"/>
      <c r="J152" s="182">
        <f>ROUND(I152*H152,2)</f>
        <v>0</v>
      </c>
      <c r="K152" s="178" t="s">
        <v>160</v>
      </c>
      <c r="L152" s="37"/>
      <c r="M152" s="183" t="s">
        <v>3</v>
      </c>
      <c r="N152" s="184" t="s">
        <v>43</v>
      </c>
      <c r="O152" s="67"/>
      <c r="P152" s="185">
        <f>O152*H152</f>
        <v>0</v>
      </c>
      <c r="Q152" s="185">
        <v>0.00060999999999999997</v>
      </c>
      <c r="R152" s="185">
        <f>Q152*H152</f>
        <v>0.27883038999999998</v>
      </c>
      <c r="S152" s="185">
        <v>0</v>
      </c>
      <c r="T152" s="186">
        <f>S152*H152</f>
        <v>0</v>
      </c>
      <c r="AR152" s="19" t="s">
        <v>161</v>
      </c>
      <c r="AT152" s="19" t="s">
        <v>156</v>
      </c>
      <c r="AU152" s="19" t="s">
        <v>82</v>
      </c>
      <c r="AY152" s="19" t="s">
        <v>154</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161</v>
      </c>
      <c r="BM152" s="19" t="s">
        <v>1137</v>
      </c>
    </row>
    <row r="153" s="12" customFormat="1">
      <c r="B153" s="191"/>
      <c r="D153" s="188" t="s">
        <v>165</v>
      </c>
      <c r="E153" s="198" t="s">
        <v>3</v>
      </c>
      <c r="F153" s="192" t="s">
        <v>1138</v>
      </c>
      <c r="H153" s="193">
        <v>457.09899999999999</v>
      </c>
      <c r="I153" s="194"/>
      <c r="L153" s="191"/>
      <c r="M153" s="195"/>
      <c r="N153" s="196"/>
      <c r="O153" s="196"/>
      <c r="P153" s="196"/>
      <c r="Q153" s="196"/>
      <c r="R153" s="196"/>
      <c r="S153" s="196"/>
      <c r="T153" s="197"/>
      <c r="AT153" s="198" t="s">
        <v>165</v>
      </c>
      <c r="AU153" s="198" t="s">
        <v>82</v>
      </c>
      <c r="AV153" s="12" t="s">
        <v>82</v>
      </c>
      <c r="AW153" s="12" t="s">
        <v>33</v>
      </c>
      <c r="AX153" s="12" t="s">
        <v>80</v>
      </c>
      <c r="AY153" s="198" t="s">
        <v>154</v>
      </c>
    </row>
    <row r="154" s="1" customFormat="1" ht="22.5" customHeight="1">
      <c r="B154" s="175"/>
      <c r="C154" s="176" t="s">
        <v>238</v>
      </c>
      <c r="D154" s="176" t="s">
        <v>156</v>
      </c>
      <c r="E154" s="177" t="s">
        <v>959</v>
      </c>
      <c r="F154" s="178" t="s">
        <v>960</v>
      </c>
      <c r="G154" s="179" t="s">
        <v>241</v>
      </c>
      <c r="H154" s="180">
        <v>6</v>
      </c>
      <c r="I154" s="181"/>
      <c r="J154" s="182">
        <f>ROUND(I154*H154,2)</f>
        <v>0</v>
      </c>
      <c r="K154" s="178" t="s">
        <v>3</v>
      </c>
      <c r="L154" s="37"/>
      <c r="M154" s="183" t="s">
        <v>3</v>
      </c>
      <c r="N154" s="184" t="s">
        <v>43</v>
      </c>
      <c r="O154" s="67"/>
      <c r="P154" s="185">
        <f>O154*H154</f>
        <v>0</v>
      </c>
      <c r="Q154" s="185">
        <v>0.0049800000000000001</v>
      </c>
      <c r="R154" s="185">
        <f>Q154*H154</f>
        <v>0.02988</v>
      </c>
      <c r="S154" s="185">
        <v>0</v>
      </c>
      <c r="T154" s="186">
        <f>S154*H154</f>
        <v>0</v>
      </c>
      <c r="AR154" s="19" t="s">
        <v>161</v>
      </c>
      <c r="AT154" s="19" t="s">
        <v>156</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161</v>
      </c>
      <c r="BM154" s="19" t="s">
        <v>1139</v>
      </c>
    </row>
    <row r="155" s="1" customFormat="1">
      <c r="B155" s="37"/>
      <c r="D155" s="188" t="s">
        <v>163</v>
      </c>
      <c r="F155" s="189" t="s">
        <v>962</v>
      </c>
      <c r="I155" s="121"/>
      <c r="L155" s="37"/>
      <c r="M155" s="190"/>
      <c r="N155" s="67"/>
      <c r="O155" s="67"/>
      <c r="P155" s="67"/>
      <c r="Q155" s="67"/>
      <c r="R155" s="67"/>
      <c r="S155" s="67"/>
      <c r="T155" s="68"/>
      <c r="AT155" s="19" t="s">
        <v>163</v>
      </c>
      <c r="AU155" s="19" t="s">
        <v>82</v>
      </c>
    </row>
    <row r="156" s="12" customFormat="1">
      <c r="B156" s="191"/>
      <c r="D156" s="188" t="s">
        <v>165</v>
      </c>
      <c r="E156" s="198" t="s">
        <v>3</v>
      </c>
      <c r="F156" s="192" t="s">
        <v>1140</v>
      </c>
      <c r="H156" s="193">
        <v>4</v>
      </c>
      <c r="I156" s="194"/>
      <c r="L156" s="191"/>
      <c r="M156" s="195"/>
      <c r="N156" s="196"/>
      <c r="O156" s="196"/>
      <c r="P156" s="196"/>
      <c r="Q156" s="196"/>
      <c r="R156" s="196"/>
      <c r="S156" s="196"/>
      <c r="T156" s="197"/>
      <c r="AT156" s="198" t="s">
        <v>165</v>
      </c>
      <c r="AU156" s="198" t="s">
        <v>82</v>
      </c>
      <c r="AV156" s="12" t="s">
        <v>82</v>
      </c>
      <c r="AW156" s="12" t="s">
        <v>33</v>
      </c>
      <c r="AX156" s="12" t="s">
        <v>72</v>
      </c>
      <c r="AY156" s="198" t="s">
        <v>154</v>
      </c>
    </row>
    <row r="157" s="12" customFormat="1">
      <c r="B157" s="191"/>
      <c r="D157" s="188" t="s">
        <v>165</v>
      </c>
      <c r="E157" s="198" t="s">
        <v>3</v>
      </c>
      <c r="F157" s="192" t="s">
        <v>1141</v>
      </c>
      <c r="H157" s="193">
        <v>2</v>
      </c>
      <c r="I157" s="194"/>
      <c r="L157" s="191"/>
      <c r="M157" s="195"/>
      <c r="N157" s="196"/>
      <c r="O157" s="196"/>
      <c r="P157" s="196"/>
      <c r="Q157" s="196"/>
      <c r="R157" s="196"/>
      <c r="S157" s="196"/>
      <c r="T157" s="197"/>
      <c r="AT157" s="198" t="s">
        <v>165</v>
      </c>
      <c r="AU157" s="198" t="s">
        <v>82</v>
      </c>
      <c r="AV157" s="12" t="s">
        <v>82</v>
      </c>
      <c r="AW157" s="12" t="s">
        <v>33</v>
      </c>
      <c r="AX157" s="12" t="s">
        <v>72</v>
      </c>
      <c r="AY157" s="198" t="s">
        <v>154</v>
      </c>
    </row>
    <row r="158" s="13" customFormat="1">
      <c r="B158" s="199"/>
      <c r="D158" s="188" t="s">
        <v>165</v>
      </c>
      <c r="E158" s="200" t="s">
        <v>3</v>
      </c>
      <c r="F158" s="201" t="s">
        <v>179</v>
      </c>
      <c r="H158" s="202">
        <v>6</v>
      </c>
      <c r="I158" s="203"/>
      <c r="L158" s="199"/>
      <c r="M158" s="204"/>
      <c r="N158" s="205"/>
      <c r="O158" s="205"/>
      <c r="P158" s="205"/>
      <c r="Q158" s="205"/>
      <c r="R158" s="205"/>
      <c r="S158" s="205"/>
      <c r="T158" s="206"/>
      <c r="AT158" s="200" t="s">
        <v>165</v>
      </c>
      <c r="AU158" s="200" t="s">
        <v>82</v>
      </c>
      <c r="AV158" s="13" t="s">
        <v>161</v>
      </c>
      <c r="AW158" s="13" t="s">
        <v>33</v>
      </c>
      <c r="AX158" s="13" t="s">
        <v>80</v>
      </c>
      <c r="AY158" s="200" t="s">
        <v>154</v>
      </c>
    </row>
    <row r="159" s="11" customFormat="1" ht="22.8" customHeight="1">
      <c r="B159" s="162"/>
      <c r="D159" s="163" t="s">
        <v>71</v>
      </c>
      <c r="E159" s="173" t="s">
        <v>161</v>
      </c>
      <c r="F159" s="173" t="s">
        <v>446</v>
      </c>
      <c r="I159" s="165"/>
      <c r="J159" s="174">
        <f>BK159</f>
        <v>0</v>
      </c>
      <c r="L159" s="162"/>
      <c r="M159" s="167"/>
      <c r="N159" s="168"/>
      <c r="O159" s="168"/>
      <c r="P159" s="169">
        <f>SUM(P160:P164)</f>
        <v>0</v>
      </c>
      <c r="Q159" s="168"/>
      <c r="R159" s="169">
        <f>SUM(R160:R164)</f>
        <v>8.7446100000000015</v>
      </c>
      <c r="S159" s="168"/>
      <c r="T159" s="170">
        <f>SUM(T160:T164)</f>
        <v>0</v>
      </c>
      <c r="AR159" s="163" t="s">
        <v>80</v>
      </c>
      <c r="AT159" s="171" t="s">
        <v>71</v>
      </c>
      <c r="AU159" s="171" t="s">
        <v>80</v>
      </c>
      <c r="AY159" s="163" t="s">
        <v>154</v>
      </c>
      <c r="BK159" s="172">
        <f>SUM(BK160:BK164)</f>
        <v>0</v>
      </c>
    </row>
    <row r="160" s="1" customFormat="1" ht="16.5" customHeight="1">
      <c r="B160" s="175"/>
      <c r="C160" s="176" t="s">
        <v>9</v>
      </c>
      <c r="D160" s="176" t="s">
        <v>156</v>
      </c>
      <c r="E160" s="177" t="s">
        <v>1142</v>
      </c>
      <c r="F160" s="178" t="s">
        <v>1143</v>
      </c>
      <c r="G160" s="179" t="s">
        <v>241</v>
      </c>
      <c r="H160" s="180">
        <v>7</v>
      </c>
      <c r="I160" s="181"/>
      <c r="J160" s="182">
        <f>ROUND(I160*H160,2)</f>
        <v>0</v>
      </c>
      <c r="K160" s="178" t="s">
        <v>3</v>
      </c>
      <c r="L160" s="37"/>
      <c r="M160" s="183" t="s">
        <v>3</v>
      </c>
      <c r="N160" s="184" t="s">
        <v>43</v>
      </c>
      <c r="O160" s="67"/>
      <c r="P160" s="185">
        <f>O160*H160</f>
        <v>0</v>
      </c>
      <c r="Q160" s="185">
        <v>0.45423000000000002</v>
      </c>
      <c r="R160" s="185">
        <f>Q160*H160</f>
        <v>3.1796100000000003</v>
      </c>
      <c r="S160" s="185">
        <v>0</v>
      </c>
      <c r="T160" s="186">
        <f>S160*H160</f>
        <v>0</v>
      </c>
      <c r="AR160" s="19" t="s">
        <v>161</v>
      </c>
      <c r="AT160" s="19" t="s">
        <v>156</v>
      </c>
      <c r="AU160" s="19" t="s">
        <v>82</v>
      </c>
      <c r="AY160" s="19" t="s">
        <v>154</v>
      </c>
      <c r="BE160" s="187">
        <f>IF(N160="základní",J160,0)</f>
        <v>0</v>
      </c>
      <c r="BF160" s="187">
        <f>IF(N160="snížená",J160,0)</f>
        <v>0</v>
      </c>
      <c r="BG160" s="187">
        <f>IF(N160="zákl. přenesená",J160,0)</f>
        <v>0</v>
      </c>
      <c r="BH160" s="187">
        <f>IF(N160="sníž. přenesená",J160,0)</f>
        <v>0</v>
      </c>
      <c r="BI160" s="187">
        <f>IF(N160="nulová",J160,0)</f>
        <v>0</v>
      </c>
      <c r="BJ160" s="19" t="s">
        <v>80</v>
      </c>
      <c r="BK160" s="187">
        <f>ROUND(I160*H160,2)</f>
        <v>0</v>
      </c>
      <c r="BL160" s="19" t="s">
        <v>161</v>
      </c>
      <c r="BM160" s="19" t="s">
        <v>1144</v>
      </c>
    </row>
    <row r="161" s="1" customFormat="1">
      <c r="B161" s="37"/>
      <c r="D161" s="188" t="s">
        <v>163</v>
      </c>
      <c r="F161" s="189" t="s">
        <v>1145</v>
      </c>
      <c r="I161" s="121"/>
      <c r="L161" s="37"/>
      <c r="M161" s="190"/>
      <c r="N161" s="67"/>
      <c r="O161" s="67"/>
      <c r="P161" s="67"/>
      <c r="Q161" s="67"/>
      <c r="R161" s="67"/>
      <c r="S161" s="67"/>
      <c r="T161" s="68"/>
      <c r="AT161" s="19" t="s">
        <v>163</v>
      </c>
      <c r="AU161" s="19" t="s">
        <v>82</v>
      </c>
    </row>
    <row r="162" s="12" customFormat="1">
      <c r="B162" s="191"/>
      <c r="D162" s="188" t="s">
        <v>165</v>
      </c>
      <c r="E162" s="198" t="s">
        <v>3</v>
      </c>
      <c r="F162" s="192" t="s">
        <v>1146</v>
      </c>
      <c r="H162" s="193">
        <v>7</v>
      </c>
      <c r="I162" s="194"/>
      <c r="L162" s="191"/>
      <c r="M162" s="195"/>
      <c r="N162" s="196"/>
      <c r="O162" s="196"/>
      <c r="P162" s="196"/>
      <c r="Q162" s="196"/>
      <c r="R162" s="196"/>
      <c r="S162" s="196"/>
      <c r="T162" s="197"/>
      <c r="AT162" s="198" t="s">
        <v>165</v>
      </c>
      <c r="AU162" s="198" t="s">
        <v>82</v>
      </c>
      <c r="AV162" s="12" t="s">
        <v>82</v>
      </c>
      <c r="AW162" s="12" t="s">
        <v>33</v>
      </c>
      <c r="AX162" s="12" t="s">
        <v>80</v>
      </c>
      <c r="AY162" s="198" t="s">
        <v>154</v>
      </c>
    </row>
    <row r="163" s="1" customFormat="1" ht="16.5" customHeight="1">
      <c r="B163" s="175"/>
      <c r="C163" s="207" t="s">
        <v>250</v>
      </c>
      <c r="D163" s="207" t="s">
        <v>232</v>
      </c>
      <c r="E163" s="208" t="s">
        <v>1147</v>
      </c>
      <c r="F163" s="209" t="s">
        <v>1148</v>
      </c>
      <c r="G163" s="210" t="s">
        <v>241</v>
      </c>
      <c r="H163" s="211">
        <v>7</v>
      </c>
      <c r="I163" s="212"/>
      <c r="J163" s="213">
        <f>ROUND(I163*H163,2)</f>
        <v>0</v>
      </c>
      <c r="K163" s="209" t="s">
        <v>160</v>
      </c>
      <c r="L163" s="214"/>
      <c r="M163" s="215" t="s">
        <v>3</v>
      </c>
      <c r="N163" s="216" t="s">
        <v>43</v>
      </c>
      <c r="O163" s="67"/>
      <c r="P163" s="185">
        <f>O163*H163</f>
        <v>0</v>
      </c>
      <c r="Q163" s="185">
        <v>0.79500000000000004</v>
      </c>
      <c r="R163" s="185">
        <f>Q163*H163</f>
        <v>5.5650000000000004</v>
      </c>
      <c r="S163" s="185">
        <v>0</v>
      </c>
      <c r="T163" s="186">
        <f>S163*H163</f>
        <v>0</v>
      </c>
      <c r="AR163" s="19" t="s">
        <v>203</v>
      </c>
      <c r="AT163" s="19" t="s">
        <v>232</v>
      </c>
      <c r="AU163" s="19" t="s">
        <v>82</v>
      </c>
      <c r="AY163" s="19" t="s">
        <v>154</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161</v>
      </c>
      <c r="BM163" s="19" t="s">
        <v>1149</v>
      </c>
    </row>
    <row r="164" s="12" customFormat="1">
      <c r="B164" s="191"/>
      <c r="D164" s="188" t="s">
        <v>165</v>
      </c>
      <c r="E164" s="198" t="s">
        <v>3</v>
      </c>
      <c r="F164" s="192" t="s">
        <v>1150</v>
      </c>
      <c r="H164" s="193">
        <v>7</v>
      </c>
      <c r="I164" s="194"/>
      <c r="L164" s="191"/>
      <c r="M164" s="195"/>
      <c r="N164" s="196"/>
      <c r="O164" s="196"/>
      <c r="P164" s="196"/>
      <c r="Q164" s="196"/>
      <c r="R164" s="196"/>
      <c r="S164" s="196"/>
      <c r="T164" s="197"/>
      <c r="AT164" s="198" t="s">
        <v>165</v>
      </c>
      <c r="AU164" s="198" t="s">
        <v>82</v>
      </c>
      <c r="AV164" s="12" t="s">
        <v>82</v>
      </c>
      <c r="AW164" s="12" t="s">
        <v>33</v>
      </c>
      <c r="AX164" s="12" t="s">
        <v>80</v>
      </c>
      <c r="AY164" s="198" t="s">
        <v>154</v>
      </c>
    </row>
    <row r="165" s="11" customFormat="1" ht="22.8" customHeight="1">
      <c r="B165" s="162"/>
      <c r="D165" s="163" t="s">
        <v>71</v>
      </c>
      <c r="E165" s="173" t="s">
        <v>213</v>
      </c>
      <c r="F165" s="173" t="s">
        <v>978</v>
      </c>
      <c r="I165" s="165"/>
      <c r="J165" s="174">
        <f>BK165</f>
        <v>0</v>
      </c>
      <c r="L165" s="162"/>
      <c r="M165" s="167"/>
      <c r="N165" s="168"/>
      <c r="O165" s="168"/>
      <c r="P165" s="169">
        <f>SUM(P166:P228)</f>
        <v>0</v>
      </c>
      <c r="Q165" s="168"/>
      <c r="R165" s="169">
        <f>SUM(R166:R228)</f>
        <v>708.91058799999996</v>
      </c>
      <c r="S165" s="168"/>
      <c r="T165" s="170">
        <f>SUM(T166:T228)</f>
        <v>1.0594999999999999</v>
      </c>
      <c r="AR165" s="163" t="s">
        <v>80</v>
      </c>
      <c r="AT165" s="171" t="s">
        <v>71</v>
      </c>
      <c r="AU165" s="171" t="s">
        <v>80</v>
      </c>
      <c r="AY165" s="163" t="s">
        <v>154</v>
      </c>
      <c r="BK165" s="172">
        <f>SUM(BK166:BK228)</f>
        <v>0</v>
      </c>
    </row>
    <row r="166" s="1" customFormat="1" ht="22.5" customHeight="1">
      <c r="B166" s="175"/>
      <c r="C166" s="176" t="s">
        <v>256</v>
      </c>
      <c r="D166" s="176" t="s">
        <v>156</v>
      </c>
      <c r="E166" s="177" t="s">
        <v>992</v>
      </c>
      <c r="F166" s="178" t="s">
        <v>993</v>
      </c>
      <c r="G166" s="179" t="s">
        <v>123</v>
      </c>
      <c r="H166" s="180">
        <v>706.29999999999995</v>
      </c>
      <c r="I166" s="181"/>
      <c r="J166" s="182">
        <f>ROUND(I166*H166,2)</f>
        <v>0</v>
      </c>
      <c r="K166" s="178" t="s">
        <v>160</v>
      </c>
      <c r="L166" s="37"/>
      <c r="M166" s="183" t="s">
        <v>3</v>
      </c>
      <c r="N166" s="184" t="s">
        <v>43</v>
      </c>
      <c r="O166" s="67"/>
      <c r="P166" s="185">
        <f>O166*H166</f>
        <v>0</v>
      </c>
      <c r="Q166" s="185">
        <v>0</v>
      </c>
      <c r="R166" s="185">
        <f>Q166*H166</f>
        <v>0</v>
      </c>
      <c r="S166" s="185">
        <v>0</v>
      </c>
      <c r="T166" s="186">
        <f>S166*H166</f>
        <v>0</v>
      </c>
      <c r="AR166" s="19" t="s">
        <v>161</v>
      </c>
      <c r="AT166" s="19" t="s">
        <v>156</v>
      </c>
      <c r="AU166" s="19" t="s">
        <v>82</v>
      </c>
      <c r="AY166" s="19" t="s">
        <v>154</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161</v>
      </c>
      <c r="BM166" s="19" t="s">
        <v>1151</v>
      </c>
    </row>
    <row r="167" s="1" customFormat="1">
      <c r="B167" s="37"/>
      <c r="D167" s="188" t="s">
        <v>163</v>
      </c>
      <c r="F167" s="189" t="s">
        <v>995</v>
      </c>
      <c r="I167" s="121"/>
      <c r="L167" s="37"/>
      <c r="M167" s="190"/>
      <c r="N167" s="67"/>
      <c r="O167" s="67"/>
      <c r="P167" s="67"/>
      <c r="Q167" s="67"/>
      <c r="R167" s="67"/>
      <c r="S167" s="67"/>
      <c r="T167" s="68"/>
      <c r="AT167" s="19" t="s">
        <v>163</v>
      </c>
      <c r="AU167" s="19" t="s">
        <v>82</v>
      </c>
    </row>
    <row r="168" s="12" customFormat="1">
      <c r="B168" s="191"/>
      <c r="D168" s="188" t="s">
        <v>165</v>
      </c>
      <c r="E168" s="198" t="s">
        <v>3</v>
      </c>
      <c r="F168" s="192" t="s">
        <v>1152</v>
      </c>
      <c r="H168" s="193">
        <v>460.80000000000001</v>
      </c>
      <c r="I168" s="194"/>
      <c r="L168" s="191"/>
      <c r="M168" s="195"/>
      <c r="N168" s="196"/>
      <c r="O168" s="196"/>
      <c r="P168" s="196"/>
      <c r="Q168" s="196"/>
      <c r="R168" s="196"/>
      <c r="S168" s="196"/>
      <c r="T168" s="197"/>
      <c r="AT168" s="198" t="s">
        <v>165</v>
      </c>
      <c r="AU168" s="198" t="s">
        <v>82</v>
      </c>
      <c r="AV168" s="12" t="s">
        <v>82</v>
      </c>
      <c r="AW168" s="12" t="s">
        <v>33</v>
      </c>
      <c r="AX168" s="12" t="s">
        <v>72</v>
      </c>
      <c r="AY168" s="198" t="s">
        <v>154</v>
      </c>
    </row>
    <row r="169" s="12" customFormat="1">
      <c r="B169" s="191"/>
      <c r="D169" s="188" t="s">
        <v>165</v>
      </c>
      <c r="E169" s="198" t="s">
        <v>3</v>
      </c>
      <c r="F169" s="192" t="s">
        <v>1153</v>
      </c>
      <c r="H169" s="193">
        <v>172.80000000000001</v>
      </c>
      <c r="I169" s="194"/>
      <c r="L169" s="191"/>
      <c r="M169" s="195"/>
      <c r="N169" s="196"/>
      <c r="O169" s="196"/>
      <c r="P169" s="196"/>
      <c r="Q169" s="196"/>
      <c r="R169" s="196"/>
      <c r="S169" s="196"/>
      <c r="T169" s="197"/>
      <c r="AT169" s="198" t="s">
        <v>165</v>
      </c>
      <c r="AU169" s="198" t="s">
        <v>82</v>
      </c>
      <c r="AV169" s="12" t="s">
        <v>82</v>
      </c>
      <c r="AW169" s="12" t="s">
        <v>33</v>
      </c>
      <c r="AX169" s="12" t="s">
        <v>72</v>
      </c>
      <c r="AY169" s="198" t="s">
        <v>154</v>
      </c>
    </row>
    <row r="170" s="12" customFormat="1">
      <c r="B170" s="191"/>
      <c r="D170" s="188" t="s">
        <v>165</v>
      </c>
      <c r="E170" s="198" t="s">
        <v>3</v>
      </c>
      <c r="F170" s="192" t="s">
        <v>1154</v>
      </c>
      <c r="H170" s="193">
        <v>72.700000000000003</v>
      </c>
      <c r="I170" s="194"/>
      <c r="L170" s="191"/>
      <c r="M170" s="195"/>
      <c r="N170" s="196"/>
      <c r="O170" s="196"/>
      <c r="P170" s="196"/>
      <c r="Q170" s="196"/>
      <c r="R170" s="196"/>
      <c r="S170" s="196"/>
      <c r="T170" s="197"/>
      <c r="AT170" s="198" t="s">
        <v>165</v>
      </c>
      <c r="AU170" s="198" t="s">
        <v>82</v>
      </c>
      <c r="AV170" s="12" t="s">
        <v>82</v>
      </c>
      <c r="AW170" s="12" t="s">
        <v>33</v>
      </c>
      <c r="AX170" s="12" t="s">
        <v>72</v>
      </c>
      <c r="AY170" s="198" t="s">
        <v>154</v>
      </c>
    </row>
    <row r="171" s="13" customFormat="1">
      <c r="B171" s="199"/>
      <c r="D171" s="188" t="s">
        <v>165</v>
      </c>
      <c r="E171" s="200" t="s">
        <v>3</v>
      </c>
      <c r="F171" s="201" t="s">
        <v>179</v>
      </c>
      <c r="H171" s="202">
        <v>706.29999999999995</v>
      </c>
      <c r="I171" s="203"/>
      <c r="L171" s="199"/>
      <c r="M171" s="204"/>
      <c r="N171" s="205"/>
      <c r="O171" s="205"/>
      <c r="P171" s="205"/>
      <c r="Q171" s="205"/>
      <c r="R171" s="205"/>
      <c r="S171" s="205"/>
      <c r="T171" s="206"/>
      <c r="AT171" s="200" t="s">
        <v>165</v>
      </c>
      <c r="AU171" s="200" t="s">
        <v>82</v>
      </c>
      <c r="AV171" s="13" t="s">
        <v>161</v>
      </c>
      <c r="AW171" s="13" t="s">
        <v>33</v>
      </c>
      <c r="AX171" s="13" t="s">
        <v>80</v>
      </c>
      <c r="AY171" s="200" t="s">
        <v>154</v>
      </c>
    </row>
    <row r="172" s="14" customFormat="1">
      <c r="B172" s="217"/>
      <c r="D172" s="188" t="s">
        <v>165</v>
      </c>
      <c r="E172" s="218" t="s">
        <v>3</v>
      </c>
      <c r="F172" s="219" t="s">
        <v>998</v>
      </c>
      <c r="H172" s="218" t="s">
        <v>3</v>
      </c>
      <c r="I172" s="220"/>
      <c r="L172" s="217"/>
      <c r="M172" s="221"/>
      <c r="N172" s="222"/>
      <c r="O172" s="222"/>
      <c r="P172" s="222"/>
      <c r="Q172" s="222"/>
      <c r="R172" s="222"/>
      <c r="S172" s="222"/>
      <c r="T172" s="223"/>
      <c r="AT172" s="218" t="s">
        <v>165</v>
      </c>
      <c r="AU172" s="218" t="s">
        <v>82</v>
      </c>
      <c r="AV172" s="14" t="s">
        <v>80</v>
      </c>
      <c r="AW172" s="14" t="s">
        <v>33</v>
      </c>
      <c r="AX172" s="14" t="s">
        <v>72</v>
      </c>
      <c r="AY172" s="218" t="s">
        <v>154</v>
      </c>
    </row>
    <row r="173" s="1" customFormat="1" ht="16.5" customHeight="1">
      <c r="B173" s="175"/>
      <c r="C173" s="176" t="s">
        <v>262</v>
      </c>
      <c r="D173" s="176" t="s">
        <v>156</v>
      </c>
      <c r="E173" s="177" t="s">
        <v>999</v>
      </c>
      <c r="F173" s="178" t="s">
        <v>1000</v>
      </c>
      <c r="G173" s="179" t="s">
        <v>123</v>
      </c>
      <c r="H173" s="180">
        <v>706.29999999999995</v>
      </c>
      <c r="I173" s="181"/>
      <c r="J173" s="182">
        <f>ROUND(I173*H173,2)</f>
        <v>0</v>
      </c>
      <c r="K173" s="178" t="s">
        <v>160</v>
      </c>
      <c r="L173" s="37"/>
      <c r="M173" s="183" t="s">
        <v>3</v>
      </c>
      <c r="N173" s="184" t="s">
        <v>43</v>
      </c>
      <c r="O173" s="67"/>
      <c r="P173" s="185">
        <f>O173*H173</f>
        <v>0</v>
      </c>
      <c r="Q173" s="185">
        <v>0</v>
      </c>
      <c r="R173" s="185">
        <f>Q173*H173</f>
        <v>0</v>
      </c>
      <c r="S173" s="185">
        <v>0</v>
      </c>
      <c r="T173" s="186">
        <f>S173*H173</f>
        <v>0</v>
      </c>
      <c r="AR173" s="19" t="s">
        <v>161</v>
      </c>
      <c r="AT173" s="19" t="s">
        <v>156</v>
      </c>
      <c r="AU173" s="19" t="s">
        <v>82</v>
      </c>
      <c r="AY173" s="19" t="s">
        <v>154</v>
      </c>
      <c r="BE173" s="187">
        <f>IF(N173="základní",J173,0)</f>
        <v>0</v>
      </c>
      <c r="BF173" s="187">
        <f>IF(N173="snížená",J173,0)</f>
        <v>0</v>
      </c>
      <c r="BG173" s="187">
        <f>IF(N173="zákl. přenesená",J173,0)</f>
        <v>0</v>
      </c>
      <c r="BH173" s="187">
        <f>IF(N173="sníž. přenesená",J173,0)</f>
        <v>0</v>
      </c>
      <c r="BI173" s="187">
        <f>IF(N173="nulová",J173,0)</f>
        <v>0</v>
      </c>
      <c r="BJ173" s="19" t="s">
        <v>80</v>
      </c>
      <c r="BK173" s="187">
        <f>ROUND(I173*H173,2)</f>
        <v>0</v>
      </c>
      <c r="BL173" s="19" t="s">
        <v>161</v>
      </c>
      <c r="BM173" s="19" t="s">
        <v>1155</v>
      </c>
    </row>
    <row r="174" s="1" customFormat="1">
      <c r="B174" s="37"/>
      <c r="D174" s="188" t="s">
        <v>163</v>
      </c>
      <c r="F174" s="189" t="s">
        <v>995</v>
      </c>
      <c r="I174" s="121"/>
      <c r="L174" s="37"/>
      <c r="M174" s="190"/>
      <c r="N174" s="67"/>
      <c r="O174" s="67"/>
      <c r="P174" s="67"/>
      <c r="Q174" s="67"/>
      <c r="R174" s="67"/>
      <c r="S174" s="67"/>
      <c r="T174" s="68"/>
      <c r="AT174" s="19" t="s">
        <v>163</v>
      </c>
      <c r="AU174" s="19" t="s">
        <v>82</v>
      </c>
    </row>
    <row r="175" s="1" customFormat="1" ht="16.5" customHeight="1">
      <c r="B175" s="175"/>
      <c r="C175" s="207" t="s">
        <v>269</v>
      </c>
      <c r="D175" s="207" t="s">
        <v>232</v>
      </c>
      <c r="E175" s="208" t="s">
        <v>1002</v>
      </c>
      <c r="F175" s="209" t="s">
        <v>1003</v>
      </c>
      <c r="G175" s="210" t="s">
        <v>123</v>
      </c>
      <c r="H175" s="211">
        <v>706.29999999999995</v>
      </c>
      <c r="I175" s="212"/>
      <c r="J175" s="213">
        <f>ROUND(I175*H175,2)</f>
        <v>0</v>
      </c>
      <c r="K175" s="209" t="s">
        <v>160</v>
      </c>
      <c r="L175" s="214"/>
      <c r="M175" s="215" t="s">
        <v>3</v>
      </c>
      <c r="N175" s="216" t="s">
        <v>43</v>
      </c>
      <c r="O175" s="67"/>
      <c r="P175" s="185">
        <f>O175*H175</f>
        <v>0</v>
      </c>
      <c r="Q175" s="185">
        <v>1</v>
      </c>
      <c r="R175" s="185">
        <f>Q175*H175</f>
        <v>706.29999999999995</v>
      </c>
      <c r="S175" s="185">
        <v>0</v>
      </c>
      <c r="T175" s="186">
        <f>S175*H175</f>
        <v>0</v>
      </c>
      <c r="AR175" s="19" t="s">
        <v>203</v>
      </c>
      <c r="AT175" s="19" t="s">
        <v>232</v>
      </c>
      <c r="AU175" s="19" t="s">
        <v>82</v>
      </c>
      <c r="AY175" s="19" t="s">
        <v>154</v>
      </c>
      <c r="BE175" s="187">
        <f>IF(N175="základní",J175,0)</f>
        <v>0</v>
      </c>
      <c r="BF175" s="187">
        <f>IF(N175="snížená",J175,0)</f>
        <v>0</v>
      </c>
      <c r="BG175" s="187">
        <f>IF(N175="zákl. přenesená",J175,0)</f>
        <v>0</v>
      </c>
      <c r="BH175" s="187">
        <f>IF(N175="sníž. přenesená",J175,0)</f>
        <v>0</v>
      </c>
      <c r="BI175" s="187">
        <f>IF(N175="nulová",J175,0)</f>
        <v>0</v>
      </c>
      <c r="BJ175" s="19" t="s">
        <v>80</v>
      </c>
      <c r="BK175" s="187">
        <f>ROUND(I175*H175,2)</f>
        <v>0</v>
      </c>
      <c r="BL175" s="19" t="s">
        <v>161</v>
      </c>
      <c r="BM175" s="19" t="s">
        <v>1156</v>
      </c>
    </row>
    <row r="176" s="1" customFormat="1" ht="22.5" customHeight="1">
      <c r="B176" s="175"/>
      <c r="C176" s="176" t="s">
        <v>273</v>
      </c>
      <c r="D176" s="176" t="s">
        <v>156</v>
      </c>
      <c r="E176" s="177" t="s">
        <v>1005</v>
      </c>
      <c r="F176" s="178" t="s">
        <v>1006</v>
      </c>
      <c r="G176" s="179" t="s">
        <v>206</v>
      </c>
      <c r="H176" s="180">
        <v>1143.6420000000001</v>
      </c>
      <c r="I176" s="181"/>
      <c r="J176" s="182">
        <f>ROUND(I176*H176,2)</f>
        <v>0</v>
      </c>
      <c r="K176" s="178" t="s">
        <v>160</v>
      </c>
      <c r="L176" s="37"/>
      <c r="M176" s="183" t="s">
        <v>3</v>
      </c>
      <c r="N176" s="184" t="s">
        <v>43</v>
      </c>
      <c r="O176" s="67"/>
      <c r="P176" s="185">
        <f>O176*H176</f>
        <v>0</v>
      </c>
      <c r="Q176" s="185">
        <v>0</v>
      </c>
      <c r="R176" s="185">
        <f>Q176*H176</f>
        <v>0</v>
      </c>
      <c r="S176" s="185">
        <v>0</v>
      </c>
      <c r="T176" s="186">
        <f>S176*H176</f>
        <v>0</v>
      </c>
      <c r="AR176" s="19" t="s">
        <v>161</v>
      </c>
      <c r="AT176" s="19" t="s">
        <v>156</v>
      </c>
      <c r="AU176" s="19" t="s">
        <v>82</v>
      </c>
      <c r="AY176" s="19" t="s">
        <v>154</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161</v>
      </c>
      <c r="BM176" s="19" t="s">
        <v>1157</v>
      </c>
    </row>
    <row r="177" s="1" customFormat="1">
      <c r="B177" s="37"/>
      <c r="D177" s="188" t="s">
        <v>163</v>
      </c>
      <c r="F177" s="189" t="s">
        <v>1008</v>
      </c>
      <c r="I177" s="121"/>
      <c r="L177" s="37"/>
      <c r="M177" s="190"/>
      <c r="N177" s="67"/>
      <c r="O177" s="67"/>
      <c r="P177" s="67"/>
      <c r="Q177" s="67"/>
      <c r="R177" s="67"/>
      <c r="S177" s="67"/>
      <c r="T177" s="68"/>
      <c r="AT177" s="19" t="s">
        <v>163</v>
      </c>
      <c r="AU177" s="19" t="s">
        <v>82</v>
      </c>
    </row>
    <row r="178" s="14" customFormat="1">
      <c r="B178" s="217"/>
      <c r="D178" s="188" t="s">
        <v>165</v>
      </c>
      <c r="E178" s="218" t="s">
        <v>3</v>
      </c>
      <c r="F178" s="219" t="s">
        <v>1158</v>
      </c>
      <c r="H178" s="218" t="s">
        <v>3</v>
      </c>
      <c r="I178" s="220"/>
      <c r="L178" s="217"/>
      <c r="M178" s="221"/>
      <c r="N178" s="222"/>
      <c r="O178" s="222"/>
      <c r="P178" s="222"/>
      <c r="Q178" s="222"/>
      <c r="R178" s="222"/>
      <c r="S178" s="222"/>
      <c r="T178" s="223"/>
      <c r="AT178" s="218" t="s">
        <v>165</v>
      </c>
      <c r="AU178" s="218" t="s">
        <v>82</v>
      </c>
      <c r="AV178" s="14" t="s">
        <v>80</v>
      </c>
      <c r="AW178" s="14" t="s">
        <v>33</v>
      </c>
      <c r="AX178" s="14" t="s">
        <v>72</v>
      </c>
      <c r="AY178" s="218" t="s">
        <v>154</v>
      </c>
    </row>
    <row r="179" s="12" customFormat="1">
      <c r="B179" s="191"/>
      <c r="D179" s="188" t="s">
        <v>165</v>
      </c>
      <c r="E179" s="198" t="s">
        <v>3</v>
      </c>
      <c r="F179" s="192" t="s">
        <v>1159</v>
      </c>
      <c r="H179" s="193">
        <v>479.74200000000002</v>
      </c>
      <c r="I179" s="194"/>
      <c r="L179" s="191"/>
      <c r="M179" s="195"/>
      <c r="N179" s="196"/>
      <c r="O179" s="196"/>
      <c r="P179" s="196"/>
      <c r="Q179" s="196"/>
      <c r="R179" s="196"/>
      <c r="S179" s="196"/>
      <c r="T179" s="197"/>
      <c r="AT179" s="198" t="s">
        <v>165</v>
      </c>
      <c r="AU179" s="198" t="s">
        <v>82</v>
      </c>
      <c r="AV179" s="12" t="s">
        <v>82</v>
      </c>
      <c r="AW179" s="12" t="s">
        <v>33</v>
      </c>
      <c r="AX179" s="12" t="s">
        <v>72</v>
      </c>
      <c r="AY179" s="198" t="s">
        <v>154</v>
      </c>
    </row>
    <row r="180" s="12" customFormat="1">
      <c r="B180" s="191"/>
      <c r="D180" s="188" t="s">
        <v>165</v>
      </c>
      <c r="E180" s="198" t="s">
        <v>3</v>
      </c>
      <c r="F180" s="192" t="s">
        <v>1160</v>
      </c>
      <c r="H180" s="193">
        <v>247</v>
      </c>
      <c r="I180" s="194"/>
      <c r="L180" s="191"/>
      <c r="M180" s="195"/>
      <c r="N180" s="196"/>
      <c r="O180" s="196"/>
      <c r="P180" s="196"/>
      <c r="Q180" s="196"/>
      <c r="R180" s="196"/>
      <c r="S180" s="196"/>
      <c r="T180" s="197"/>
      <c r="AT180" s="198" t="s">
        <v>165</v>
      </c>
      <c r="AU180" s="198" t="s">
        <v>82</v>
      </c>
      <c r="AV180" s="12" t="s">
        <v>82</v>
      </c>
      <c r="AW180" s="12" t="s">
        <v>33</v>
      </c>
      <c r="AX180" s="12" t="s">
        <v>72</v>
      </c>
      <c r="AY180" s="198" t="s">
        <v>154</v>
      </c>
    </row>
    <row r="181" s="14" customFormat="1">
      <c r="B181" s="217"/>
      <c r="D181" s="188" t="s">
        <v>165</v>
      </c>
      <c r="E181" s="218" t="s">
        <v>3</v>
      </c>
      <c r="F181" s="219" t="s">
        <v>1161</v>
      </c>
      <c r="H181" s="218" t="s">
        <v>3</v>
      </c>
      <c r="I181" s="220"/>
      <c r="L181" s="217"/>
      <c r="M181" s="221"/>
      <c r="N181" s="222"/>
      <c r="O181" s="222"/>
      <c r="P181" s="222"/>
      <c r="Q181" s="222"/>
      <c r="R181" s="222"/>
      <c r="S181" s="222"/>
      <c r="T181" s="223"/>
      <c r="AT181" s="218" t="s">
        <v>165</v>
      </c>
      <c r="AU181" s="218" t="s">
        <v>82</v>
      </c>
      <c r="AV181" s="14" t="s">
        <v>80</v>
      </c>
      <c r="AW181" s="14" t="s">
        <v>33</v>
      </c>
      <c r="AX181" s="14" t="s">
        <v>72</v>
      </c>
      <c r="AY181" s="218" t="s">
        <v>154</v>
      </c>
    </row>
    <row r="182" s="12" customFormat="1">
      <c r="B182" s="191"/>
      <c r="D182" s="188" t="s">
        <v>165</v>
      </c>
      <c r="E182" s="198" t="s">
        <v>3</v>
      </c>
      <c r="F182" s="192" t="s">
        <v>1126</v>
      </c>
      <c r="H182" s="193">
        <v>105.59999999999999</v>
      </c>
      <c r="I182" s="194"/>
      <c r="L182" s="191"/>
      <c r="M182" s="195"/>
      <c r="N182" s="196"/>
      <c r="O182" s="196"/>
      <c r="P182" s="196"/>
      <c r="Q182" s="196"/>
      <c r="R182" s="196"/>
      <c r="S182" s="196"/>
      <c r="T182" s="197"/>
      <c r="AT182" s="198" t="s">
        <v>165</v>
      </c>
      <c r="AU182" s="198" t="s">
        <v>82</v>
      </c>
      <c r="AV182" s="12" t="s">
        <v>82</v>
      </c>
      <c r="AW182" s="12" t="s">
        <v>33</v>
      </c>
      <c r="AX182" s="12" t="s">
        <v>72</v>
      </c>
      <c r="AY182" s="198" t="s">
        <v>154</v>
      </c>
    </row>
    <row r="183" s="12" customFormat="1">
      <c r="B183" s="191"/>
      <c r="D183" s="188" t="s">
        <v>165</v>
      </c>
      <c r="E183" s="198" t="s">
        <v>3</v>
      </c>
      <c r="F183" s="192" t="s">
        <v>1128</v>
      </c>
      <c r="H183" s="193">
        <v>105.59999999999999</v>
      </c>
      <c r="I183" s="194"/>
      <c r="L183" s="191"/>
      <c r="M183" s="195"/>
      <c r="N183" s="196"/>
      <c r="O183" s="196"/>
      <c r="P183" s="196"/>
      <c r="Q183" s="196"/>
      <c r="R183" s="196"/>
      <c r="S183" s="196"/>
      <c r="T183" s="197"/>
      <c r="AT183" s="198" t="s">
        <v>165</v>
      </c>
      <c r="AU183" s="198" t="s">
        <v>82</v>
      </c>
      <c r="AV183" s="12" t="s">
        <v>82</v>
      </c>
      <c r="AW183" s="12" t="s">
        <v>33</v>
      </c>
      <c r="AX183" s="12" t="s">
        <v>72</v>
      </c>
      <c r="AY183" s="198" t="s">
        <v>154</v>
      </c>
    </row>
    <row r="184" s="12" customFormat="1">
      <c r="B184" s="191"/>
      <c r="D184" s="188" t="s">
        <v>165</v>
      </c>
      <c r="E184" s="198" t="s">
        <v>3</v>
      </c>
      <c r="F184" s="192" t="s">
        <v>1129</v>
      </c>
      <c r="H184" s="193">
        <v>205.69999999999999</v>
      </c>
      <c r="I184" s="194"/>
      <c r="L184" s="191"/>
      <c r="M184" s="195"/>
      <c r="N184" s="196"/>
      <c r="O184" s="196"/>
      <c r="P184" s="196"/>
      <c r="Q184" s="196"/>
      <c r="R184" s="196"/>
      <c r="S184" s="196"/>
      <c r="T184" s="197"/>
      <c r="AT184" s="198" t="s">
        <v>165</v>
      </c>
      <c r="AU184" s="198" t="s">
        <v>82</v>
      </c>
      <c r="AV184" s="12" t="s">
        <v>82</v>
      </c>
      <c r="AW184" s="12" t="s">
        <v>33</v>
      </c>
      <c r="AX184" s="12" t="s">
        <v>72</v>
      </c>
      <c r="AY184" s="198" t="s">
        <v>154</v>
      </c>
    </row>
    <row r="185" s="13" customFormat="1">
      <c r="B185" s="199"/>
      <c r="D185" s="188" t="s">
        <v>165</v>
      </c>
      <c r="E185" s="200" t="s">
        <v>3</v>
      </c>
      <c r="F185" s="201" t="s">
        <v>179</v>
      </c>
      <c r="H185" s="202">
        <v>1143.6420000000001</v>
      </c>
      <c r="I185" s="203"/>
      <c r="L185" s="199"/>
      <c r="M185" s="204"/>
      <c r="N185" s="205"/>
      <c r="O185" s="205"/>
      <c r="P185" s="205"/>
      <c r="Q185" s="205"/>
      <c r="R185" s="205"/>
      <c r="S185" s="205"/>
      <c r="T185" s="206"/>
      <c r="AT185" s="200" t="s">
        <v>165</v>
      </c>
      <c r="AU185" s="200" t="s">
        <v>82</v>
      </c>
      <c r="AV185" s="13" t="s">
        <v>161</v>
      </c>
      <c r="AW185" s="13" t="s">
        <v>33</v>
      </c>
      <c r="AX185" s="13" t="s">
        <v>80</v>
      </c>
      <c r="AY185" s="200" t="s">
        <v>154</v>
      </c>
    </row>
    <row r="186" s="1" customFormat="1" ht="22.5" customHeight="1">
      <c r="B186" s="175"/>
      <c r="C186" s="176" t="s">
        <v>8</v>
      </c>
      <c r="D186" s="176" t="s">
        <v>156</v>
      </c>
      <c r="E186" s="177" t="s">
        <v>1010</v>
      </c>
      <c r="F186" s="178" t="s">
        <v>1011</v>
      </c>
      <c r="G186" s="179" t="s">
        <v>206</v>
      </c>
      <c r="H186" s="180">
        <v>34309.260000000002</v>
      </c>
      <c r="I186" s="181"/>
      <c r="J186" s="182">
        <f>ROUND(I186*H186,2)</f>
        <v>0</v>
      </c>
      <c r="K186" s="178" t="s">
        <v>160</v>
      </c>
      <c r="L186" s="37"/>
      <c r="M186" s="183" t="s">
        <v>3</v>
      </c>
      <c r="N186" s="184" t="s">
        <v>43</v>
      </c>
      <c r="O186" s="67"/>
      <c r="P186" s="185">
        <f>O186*H186</f>
        <v>0</v>
      </c>
      <c r="Q186" s="185">
        <v>0</v>
      </c>
      <c r="R186" s="185">
        <f>Q186*H186</f>
        <v>0</v>
      </c>
      <c r="S186" s="185">
        <v>0</v>
      </c>
      <c r="T186" s="186">
        <f>S186*H186</f>
        <v>0</v>
      </c>
      <c r="AR186" s="19" t="s">
        <v>161</v>
      </c>
      <c r="AT186" s="19" t="s">
        <v>156</v>
      </c>
      <c r="AU186" s="19" t="s">
        <v>82</v>
      </c>
      <c r="AY186" s="19" t="s">
        <v>154</v>
      </c>
      <c r="BE186" s="187">
        <f>IF(N186="základní",J186,0)</f>
        <v>0</v>
      </c>
      <c r="BF186" s="187">
        <f>IF(N186="snížená",J186,0)</f>
        <v>0</v>
      </c>
      <c r="BG186" s="187">
        <f>IF(N186="zákl. přenesená",J186,0)</f>
        <v>0</v>
      </c>
      <c r="BH186" s="187">
        <f>IF(N186="sníž. přenesená",J186,0)</f>
        <v>0</v>
      </c>
      <c r="BI186" s="187">
        <f>IF(N186="nulová",J186,0)</f>
        <v>0</v>
      </c>
      <c r="BJ186" s="19" t="s">
        <v>80</v>
      </c>
      <c r="BK186" s="187">
        <f>ROUND(I186*H186,2)</f>
        <v>0</v>
      </c>
      <c r="BL186" s="19" t="s">
        <v>161</v>
      </c>
      <c r="BM186" s="19" t="s">
        <v>1162</v>
      </c>
    </row>
    <row r="187" s="1" customFormat="1">
      <c r="B187" s="37"/>
      <c r="D187" s="188" t="s">
        <v>163</v>
      </c>
      <c r="F187" s="189" t="s">
        <v>1008</v>
      </c>
      <c r="I187" s="121"/>
      <c r="L187" s="37"/>
      <c r="M187" s="190"/>
      <c r="N187" s="67"/>
      <c r="O187" s="67"/>
      <c r="P187" s="67"/>
      <c r="Q187" s="67"/>
      <c r="R187" s="67"/>
      <c r="S187" s="67"/>
      <c r="T187" s="68"/>
      <c r="AT187" s="19" t="s">
        <v>163</v>
      </c>
      <c r="AU187" s="19" t="s">
        <v>82</v>
      </c>
    </row>
    <row r="188" s="12" customFormat="1">
      <c r="B188" s="191"/>
      <c r="D188" s="188" t="s">
        <v>165</v>
      </c>
      <c r="F188" s="192" t="s">
        <v>1163</v>
      </c>
      <c r="H188" s="193">
        <v>34309.260000000002</v>
      </c>
      <c r="I188" s="194"/>
      <c r="L188" s="191"/>
      <c r="M188" s="195"/>
      <c r="N188" s="196"/>
      <c r="O188" s="196"/>
      <c r="P188" s="196"/>
      <c r="Q188" s="196"/>
      <c r="R188" s="196"/>
      <c r="S188" s="196"/>
      <c r="T188" s="197"/>
      <c r="AT188" s="198" t="s">
        <v>165</v>
      </c>
      <c r="AU188" s="198" t="s">
        <v>82</v>
      </c>
      <c r="AV188" s="12" t="s">
        <v>82</v>
      </c>
      <c r="AW188" s="12" t="s">
        <v>4</v>
      </c>
      <c r="AX188" s="12" t="s">
        <v>80</v>
      </c>
      <c r="AY188" s="198" t="s">
        <v>154</v>
      </c>
    </row>
    <row r="189" s="1" customFormat="1" ht="22.5" customHeight="1">
      <c r="B189" s="175"/>
      <c r="C189" s="176" t="s">
        <v>288</v>
      </c>
      <c r="D189" s="176" t="s">
        <v>156</v>
      </c>
      <c r="E189" s="177" t="s">
        <v>1014</v>
      </c>
      <c r="F189" s="178" t="s">
        <v>1015</v>
      </c>
      <c r="G189" s="179" t="s">
        <v>206</v>
      </c>
      <c r="H189" s="180">
        <v>1143.6420000000001</v>
      </c>
      <c r="I189" s="181"/>
      <c r="J189" s="182">
        <f>ROUND(I189*H189,2)</f>
        <v>0</v>
      </c>
      <c r="K189" s="178" t="s">
        <v>160</v>
      </c>
      <c r="L189" s="37"/>
      <c r="M189" s="183" t="s">
        <v>3</v>
      </c>
      <c r="N189" s="184" t="s">
        <v>43</v>
      </c>
      <c r="O189" s="67"/>
      <c r="P189" s="185">
        <f>O189*H189</f>
        <v>0</v>
      </c>
      <c r="Q189" s="185">
        <v>0</v>
      </c>
      <c r="R189" s="185">
        <f>Q189*H189</f>
        <v>0</v>
      </c>
      <c r="S189" s="185">
        <v>0</v>
      </c>
      <c r="T189" s="186">
        <f>S189*H189</f>
        <v>0</v>
      </c>
      <c r="AR189" s="19" t="s">
        <v>161</v>
      </c>
      <c r="AT189" s="19" t="s">
        <v>156</v>
      </c>
      <c r="AU189" s="19" t="s">
        <v>82</v>
      </c>
      <c r="AY189" s="19" t="s">
        <v>154</v>
      </c>
      <c r="BE189" s="187">
        <f>IF(N189="základní",J189,0)</f>
        <v>0</v>
      </c>
      <c r="BF189" s="187">
        <f>IF(N189="snížená",J189,0)</f>
        <v>0</v>
      </c>
      <c r="BG189" s="187">
        <f>IF(N189="zákl. přenesená",J189,0)</f>
        <v>0</v>
      </c>
      <c r="BH189" s="187">
        <f>IF(N189="sníž. přenesená",J189,0)</f>
        <v>0</v>
      </c>
      <c r="BI189" s="187">
        <f>IF(N189="nulová",J189,0)</f>
        <v>0</v>
      </c>
      <c r="BJ189" s="19" t="s">
        <v>80</v>
      </c>
      <c r="BK189" s="187">
        <f>ROUND(I189*H189,2)</f>
        <v>0</v>
      </c>
      <c r="BL189" s="19" t="s">
        <v>161</v>
      </c>
      <c r="BM189" s="19" t="s">
        <v>1164</v>
      </c>
    </row>
    <row r="190" s="1" customFormat="1">
      <c r="B190" s="37"/>
      <c r="D190" s="188" t="s">
        <v>163</v>
      </c>
      <c r="F190" s="189" t="s">
        <v>1017</v>
      </c>
      <c r="I190" s="121"/>
      <c r="L190" s="37"/>
      <c r="M190" s="190"/>
      <c r="N190" s="67"/>
      <c r="O190" s="67"/>
      <c r="P190" s="67"/>
      <c r="Q190" s="67"/>
      <c r="R190" s="67"/>
      <c r="S190" s="67"/>
      <c r="T190" s="68"/>
      <c r="AT190" s="19" t="s">
        <v>163</v>
      </c>
      <c r="AU190" s="19" t="s">
        <v>82</v>
      </c>
    </row>
    <row r="191" s="1" customFormat="1" ht="16.5" customHeight="1">
      <c r="B191" s="175"/>
      <c r="C191" s="176" t="s">
        <v>294</v>
      </c>
      <c r="D191" s="176" t="s">
        <v>156</v>
      </c>
      <c r="E191" s="177" t="s">
        <v>1018</v>
      </c>
      <c r="F191" s="178" t="s">
        <v>1019</v>
      </c>
      <c r="G191" s="179" t="s">
        <v>206</v>
      </c>
      <c r="H191" s="180">
        <v>172.80000000000001</v>
      </c>
      <c r="I191" s="181"/>
      <c r="J191" s="182">
        <f>ROUND(I191*H191,2)</f>
        <v>0</v>
      </c>
      <c r="K191" s="178" t="s">
        <v>160</v>
      </c>
      <c r="L191" s="37"/>
      <c r="M191" s="183" t="s">
        <v>3</v>
      </c>
      <c r="N191" s="184" t="s">
        <v>43</v>
      </c>
      <c r="O191" s="67"/>
      <c r="P191" s="185">
        <f>O191*H191</f>
        <v>0</v>
      </c>
      <c r="Q191" s="185">
        <v>1.0000000000000001E-05</v>
      </c>
      <c r="R191" s="185">
        <f>Q191*H191</f>
        <v>0.0017280000000000002</v>
      </c>
      <c r="S191" s="185">
        <v>0</v>
      </c>
      <c r="T191" s="186">
        <f>S191*H191</f>
        <v>0</v>
      </c>
      <c r="AR191" s="19" t="s">
        <v>161</v>
      </c>
      <c r="AT191" s="19" t="s">
        <v>156</v>
      </c>
      <c r="AU191" s="19" t="s">
        <v>82</v>
      </c>
      <c r="AY191" s="19" t="s">
        <v>154</v>
      </c>
      <c r="BE191" s="187">
        <f>IF(N191="základní",J191,0)</f>
        <v>0</v>
      </c>
      <c r="BF191" s="187">
        <f>IF(N191="snížená",J191,0)</f>
        <v>0</v>
      </c>
      <c r="BG191" s="187">
        <f>IF(N191="zákl. přenesená",J191,0)</f>
        <v>0</v>
      </c>
      <c r="BH191" s="187">
        <f>IF(N191="sníž. přenesená",J191,0)</f>
        <v>0</v>
      </c>
      <c r="BI191" s="187">
        <f>IF(N191="nulová",J191,0)</f>
        <v>0</v>
      </c>
      <c r="BJ191" s="19" t="s">
        <v>80</v>
      </c>
      <c r="BK191" s="187">
        <f>ROUND(I191*H191,2)</f>
        <v>0</v>
      </c>
      <c r="BL191" s="19" t="s">
        <v>161</v>
      </c>
      <c r="BM191" s="19" t="s">
        <v>1165</v>
      </c>
    </row>
    <row r="192" s="1" customFormat="1">
      <c r="B192" s="37"/>
      <c r="D192" s="188" t="s">
        <v>163</v>
      </c>
      <c r="F192" s="189" t="s">
        <v>1021</v>
      </c>
      <c r="I192" s="121"/>
      <c r="L192" s="37"/>
      <c r="M192" s="190"/>
      <c r="N192" s="67"/>
      <c r="O192" s="67"/>
      <c r="P192" s="67"/>
      <c r="Q192" s="67"/>
      <c r="R192" s="67"/>
      <c r="S192" s="67"/>
      <c r="T192" s="68"/>
      <c r="AT192" s="19" t="s">
        <v>163</v>
      </c>
      <c r="AU192" s="19" t="s">
        <v>82</v>
      </c>
    </row>
    <row r="193" s="12" customFormat="1">
      <c r="B193" s="191"/>
      <c r="D193" s="188" t="s">
        <v>165</v>
      </c>
      <c r="E193" s="198" t="s">
        <v>3</v>
      </c>
      <c r="F193" s="192" t="s">
        <v>1166</v>
      </c>
      <c r="H193" s="193">
        <v>34.560000000000002</v>
      </c>
      <c r="I193" s="194"/>
      <c r="L193" s="191"/>
      <c r="M193" s="195"/>
      <c r="N193" s="196"/>
      <c r="O193" s="196"/>
      <c r="P193" s="196"/>
      <c r="Q193" s="196"/>
      <c r="R193" s="196"/>
      <c r="S193" s="196"/>
      <c r="T193" s="197"/>
      <c r="AT193" s="198" t="s">
        <v>165</v>
      </c>
      <c r="AU193" s="198" t="s">
        <v>82</v>
      </c>
      <c r="AV193" s="12" t="s">
        <v>82</v>
      </c>
      <c r="AW193" s="12" t="s">
        <v>33</v>
      </c>
      <c r="AX193" s="12" t="s">
        <v>72</v>
      </c>
      <c r="AY193" s="198" t="s">
        <v>154</v>
      </c>
    </row>
    <row r="194" s="12" customFormat="1">
      <c r="B194" s="191"/>
      <c r="D194" s="188" t="s">
        <v>165</v>
      </c>
      <c r="E194" s="198" t="s">
        <v>3</v>
      </c>
      <c r="F194" s="192" t="s">
        <v>1167</v>
      </c>
      <c r="H194" s="193">
        <v>92.159999999999997</v>
      </c>
      <c r="I194" s="194"/>
      <c r="L194" s="191"/>
      <c r="M194" s="195"/>
      <c r="N194" s="196"/>
      <c r="O194" s="196"/>
      <c r="P194" s="196"/>
      <c r="Q194" s="196"/>
      <c r="R194" s="196"/>
      <c r="S194" s="196"/>
      <c r="T194" s="197"/>
      <c r="AT194" s="198" t="s">
        <v>165</v>
      </c>
      <c r="AU194" s="198" t="s">
        <v>82</v>
      </c>
      <c r="AV194" s="12" t="s">
        <v>82</v>
      </c>
      <c r="AW194" s="12" t="s">
        <v>33</v>
      </c>
      <c r="AX194" s="12" t="s">
        <v>72</v>
      </c>
      <c r="AY194" s="198" t="s">
        <v>154</v>
      </c>
    </row>
    <row r="195" s="12" customFormat="1">
      <c r="B195" s="191"/>
      <c r="D195" s="188" t="s">
        <v>165</v>
      </c>
      <c r="E195" s="198" t="s">
        <v>3</v>
      </c>
      <c r="F195" s="192" t="s">
        <v>1168</v>
      </c>
      <c r="H195" s="193">
        <v>46.079999999999998</v>
      </c>
      <c r="I195" s="194"/>
      <c r="L195" s="191"/>
      <c r="M195" s="195"/>
      <c r="N195" s="196"/>
      <c r="O195" s="196"/>
      <c r="P195" s="196"/>
      <c r="Q195" s="196"/>
      <c r="R195" s="196"/>
      <c r="S195" s="196"/>
      <c r="T195" s="197"/>
      <c r="AT195" s="198" t="s">
        <v>165</v>
      </c>
      <c r="AU195" s="198" t="s">
        <v>82</v>
      </c>
      <c r="AV195" s="12" t="s">
        <v>82</v>
      </c>
      <c r="AW195" s="12" t="s">
        <v>33</v>
      </c>
      <c r="AX195" s="12" t="s">
        <v>72</v>
      </c>
      <c r="AY195" s="198" t="s">
        <v>154</v>
      </c>
    </row>
    <row r="196" s="13" customFormat="1">
      <c r="B196" s="199"/>
      <c r="D196" s="188" t="s">
        <v>165</v>
      </c>
      <c r="E196" s="200" t="s">
        <v>3</v>
      </c>
      <c r="F196" s="201" t="s">
        <v>179</v>
      </c>
      <c r="H196" s="202">
        <v>172.80000000000001</v>
      </c>
      <c r="I196" s="203"/>
      <c r="L196" s="199"/>
      <c r="M196" s="204"/>
      <c r="N196" s="205"/>
      <c r="O196" s="205"/>
      <c r="P196" s="205"/>
      <c r="Q196" s="205"/>
      <c r="R196" s="205"/>
      <c r="S196" s="205"/>
      <c r="T196" s="206"/>
      <c r="AT196" s="200" t="s">
        <v>165</v>
      </c>
      <c r="AU196" s="200" t="s">
        <v>82</v>
      </c>
      <c r="AV196" s="13" t="s">
        <v>161</v>
      </c>
      <c r="AW196" s="13" t="s">
        <v>33</v>
      </c>
      <c r="AX196" s="13" t="s">
        <v>80</v>
      </c>
      <c r="AY196" s="200" t="s">
        <v>154</v>
      </c>
    </row>
    <row r="197" s="1" customFormat="1" ht="16.5" customHeight="1">
      <c r="B197" s="175"/>
      <c r="C197" s="176" t="s">
        <v>303</v>
      </c>
      <c r="D197" s="176" t="s">
        <v>156</v>
      </c>
      <c r="E197" s="177" t="s">
        <v>1169</v>
      </c>
      <c r="F197" s="178" t="s">
        <v>1170</v>
      </c>
      <c r="G197" s="179" t="s">
        <v>206</v>
      </c>
      <c r="H197" s="180">
        <v>172.80000000000001</v>
      </c>
      <c r="I197" s="181"/>
      <c r="J197" s="182">
        <f>ROUND(I197*H197,2)</f>
        <v>0</v>
      </c>
      <c r="K197" s="178" t="s">
        <v>160</v>
      </c>
      <c r="L197" s="37"/>
      <c r="M197" s="183" t="s">
        <v>3</v>
      </c>
      <c r="N197" s="184" t="s">
        <v>43</v>
      </c>
      <c r="O197" s="67"/>
      <c r="P197" s="185">
        <f>O197*H197</f>
        <v>0</v>
      </c>
      <c r="Q197" s="185">
        <v>0</v>
      </c>
      <c r="R197" s="185">
        <f>Q197*H197</f>
        <v>0</v>
      </c>
      <c r="S197" s="185">
        <v>0</v>
      </c>
      <c r="T197" s="186">
        <f>S197*H197</f>
        <v>0</v>
      </c>
      <c r="AR197" s="19" t="s">
        <v>161</v>
      </c>
      <c r="AT197" s="19" t="s">
        <v>156</v>
      </c>
      <c r="AU197" s="19" t="s">
        <v>82</v>
      </c>
      <c r="AY197" s="19" t="s">
        <v>154</v>
      </c>
      <c r="BE197" s="187">
        <f>IF(N197="základní",J197,0)</f>
        <v>0</v>
      </c>
      <c r="BF197" s="187">
        <f>IF(N197="snížená",J197,0)</f>
        <v>0</v>
      </c>
      <c r="BG197" s="187">
        <f>IF(N197="zákl. přenesená",J197,0)</f>
        <v>0</v>
      </c>
      <c r="BH197" s="187">
        <f>IF(N197="sníž. přenesená",J197,0)</f>
        <v>0</v>
      </c>
      <c r="BI197" s="187">
        <f>IF(N197="nulová",J197,0)</f>
        <v>0</v>
      </c>
      <c r="BJ197" s="19" t="s">
        <v>80</v>
      </c>
      <c r="BK197" s="187">
        <f>ROUND(I197*H197,2)</f>
        <v>0</v>
      </c>
      <c r="BL197" s="19" t="s">
        <v>161</v>
      </c>
      <c r="BM197" s="19" t="s">
        <v>1171</v>
      </c>
    </row>
    <row r="198" s="1" customFormat="1">
      <c r="B198" s="37"/>
      <c r="D198" s="188" t="s">
        <v>163</v>
      </c>
      <c r="F198" s="189" t="s">
        <v>1021</v>
      </c>
      <c r="I198" s="121"/>
      <c r="L198" s="37"/>
      <c r="M198" s="190"/>
      <c r="N198" s="67"/>
      <c r="O198" s="67"/>
      <c r="P198" s="67"/>
      <c r="Q198" s="67"/>
      <c r="R198" s="67"/>
      <c r="S198" s="67"/>
      <c r="T198" s="68"/>
      <c r="AT198" s="19" t="s">
        <v>163</v>
      </c>
      <c r="AU198" s="19" t="s">
        <v>82</v>
      </c>
    </row>
    <row r="199" s="1" customFormat="1" ht="16.5" customHeight="1">
      <c r="B199" s="175"/>
      <c r="C199" s="176" t="s">
        <v>309</v>
      </c>
      <c r="D199" s="176" t="s">
        <v>156</v>
      </c>
      <c r="E199" s="177" t="s">
        <v>1172</v>
      </c>
      <c r="F199" s="178" t="s">
        <v>1173</v>
      </c>
      <c r="G199" s="179" t="s">
        <v>253</v>
      </c>
      <c r="H199" s="180">
        <v>110</v>
      </c>
      <c r="I199" s="181"/>
      <c r="J199" s="182">
        <f>ROUND(I199*H199,2)</f>
        <v>0</v>
      </c>
      <c r="K199" s="178" t="s">
        <v>160</v>
      </c>
      <c r="L199" s="37"/>
      <c r="M199" s="183" t="s">
        <v>3</v>
      </c>
      <c r="N199" s="184" t="s">
        <v>43</v>
      </c>
      <c r="O199" s="67"/>
      <c r="P199" s="185">
        <f>O199*H199</f>
        <v>0</v>
      </c>
      <c r="Q199" s="185">
        <v>0.0088500000000000002</v>
      </c>
      <c r="R199" s="185">
        <f>Q199*H199</f>
        <v>0.97350000000000003</v>
      </c>
      <c r="S199" s="185">
        <v>0</v>
      </c>
      <c r="T199" s="186">
        <f>S199*H199</f>
        <v>0</v>
      </c>
      <c r="AR199" s="19" t="s">
        <v>161</v>
      </c>
      <c r="AT199" s="19" t="s">
        <v>156</v>
      </c>
      <c r="AU199" s="19" t="s">
        <v>82</v>
      </c>
      <c r="AY199" s="19" t="s">
        <v>154</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161</v>
      </c>
      <c r="BM199" s="19" t="s">
        <v>1174</v>
      </c>
    </row>
    <row r="200" s="1" customFormat="1">
      <c r="B200" s="37"/>
      <c r="D200" s="188" t="s">
        <v>163</v>
      </c>
      <c r="F200" s="189" t="s">
        <v>1175</v>
      </c>
      <c r="I200" s="121"/>
      <c r="L200" s="37"/>
      <c r="M200" s="190"/>
      <c r="N200" s="67"/>
      <c r="O200" s="67"/>
      <c r="P200" s="67"/>
      <c r="Q200" s="67"/>
      <c r="R200" s="67"/>
      <c r="S200" s="67"/>
      <c r="T200" s="68"/>
      <c r="AT200" s="19" t="s">
        <v>163</v>
      </c>
      <c r="AU200" s="19" t="s">
        <v>82</v>
      </c>
    </row>
    <row r="201" s="12" customFormat="1">
      <c r="B201" s="191"/>
      <c r="D201" s="188" t="s">
        <v>165</v>
      </c>
      <c r="E201" s="198" t="s">
        <v>3</v>
      </c>
      <c r="F201" s="192" t="s">
        <v>1176</v>
      </c>
      <c r="H201" s="193">
        <v>110</v>
      </c>
      <c r="I201" s="194"/>
      <c r="L201" s="191"/>
      <c r="M201" s="195"/>
      <c r="N201" s="196"/>
      <c r="O201" s="196"/>
      <c r="P201" s="196"/>
      <c r="Q201" s="196"/>
      <c r="R201" s="196"/>
      <c r="S201" s="196"/>
      <c r="T201" s="197"/>
      <c r="AT201" s="198" t="s">
        <v>165</v>
      </c>
      <c r="AU201" s="198" t="s">
        <v>82</v>
      </c>
      <c r="AV201" s="12" t="s">
        <v>82</v>
      </c>
      <c r="AW201" s="12" t="s">
        <v>33</v>
      </c>
      <c r="AX201" s="12" t="s">
        <v>80</v>
      </c>
      <c r="AY201" s="198" t="s">
        <v>154</v>
      </c>
    </row>
    <row r="202" s="1" customFormat="1" ht="16.5" customHeight="1">
      <c r="B202" s="175"/>
      <c r="C202" s="176" t="s">
        <v>314</v>
      </c>
      <c r="D202" s="176" t="s">
        <v>156</v>
      </c>
      <c r="E202" s="177" t="s">
        <v>1177</v>
      </c>
      <c r="F202" s="178" t="s">
        <v>1178</v>
      </c>
      <c r="G202" s="179" t="s">
        <v>253</v>
      </c>
      <c r="H202" s="180">
        <v>60</v>
      </c>
      <c r="I202" s="181"/>
      <c r="J202" s="182">
        <f>ROUND(I202*H202,2)</f>
        <v>0</v>
      </c>
      <c r="K202" s="178" t="s">
        <v>160</v>
      </c>
      <c r="L202" s="37"/>
      <c r="M202" s="183" t="s">
        <v>3</v>
      </c>
      <c r="N202" s="184" t="s">
        <v>43</v>
      </c>
      <c r="O202" s="67"/>
      <c r="P202" s="185">
        <f>O202*H202</f>
        <v>0</v>
      </c>
      <c r="Q202" s="185">
        <v>0.0269</v>
      </c>
      <c r="R202" s="185">
        <f>Q202*H202</f>
        <v>1.6140000000000001</v>
      </c>
      <c r="S202" s="185">
        <v>0</v>
      </c>
      <c r="T202" s="186">
        <f>S202*H202</f>
        <v>0</v>
      </c>
      <c r="AR202" s="19" t="s">
        <v>161</v>
      </c>
      <c r="AT202" s="19" t="s">
        <v>156</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1179</v>
      </c>
    </row>
    <row r="203" s="1" customFormat="1">
      <c r="B203" s="37"/>
      <c r="D203" s="188" t="s">
        <v>163</v>
      </c>
      <c r="F203" s="189" t="s">
        <v>1175</v>
      </c>
      <c r="I203" s="121"/>
      <c r="L203" s="37"/>
      <c r="M203" s="190"/>
      <c r="N203" s="67"/>
      <c r="O203" s="67"/>
      <c r="P203" s="67"/>
      <c r="Q203" s="67"/>
      <c r="R203" s="67"/>
      <c r="S203" s="67"/>
      <c r="T203" s="68"/>
      <c r="AT203" s="19" t="s">
        <v>163</v>
      </c>
      <c r="AU203" s="19" t="s">
        <v>82</v>
      </c>
    </row>
    <row r="204" s="12" customFormat="1">
      <c r="B204" s="191"/>
      <c r="D204" s="188" t="s">
        <v>165</v>
      </c>
      <c r="E204" s="198" t="s">
        <v>3</v>
      </c>
      <c r="F204" s="192" t="s">
        <v>1180</v>
      </c>
      <c r="H204" s="193">
        <v>60</v>
      </c>
      <c r="I204" s="194"/>
      <c r="L204" s="191"/>
      <c r="M204" s="195"/>
      <c r="N204" s="196"/>
      <c r="O204" s="196"/>
      <c r="P204" s="196"/>
      <c r="Q204" s="196"/>
      <c r="R204" s="196"/>
      <c r="S204" s="196"/>
      <c r="T204" s="197"/>
      <c r="AT204" s="198" t="s">
        <v>165</v>
      </c>
      <c r="AU204" s="198" t="s">
        <v>82</v>
      </c>
      <c r="AV204" s="12" t="s">
        <v>82</v>
      </c>
      <c r="AW204" s="12" t="s">
        <v>33</v>
      </c>
      <c r="AX204" s="12" t="s">
        <v>80</v>
      </c>
      <c r="AY204" s="198" t="s">
        <v>154</v>
      </c>
    </row>
    <row r="205" s="1" customFormat="1" ht="22.5" customHeight="1">
      <c r="B205" s="175"/>
      <c r="C205" s="176" t="s">
        <v>319</v>
      </c>
      <c r="D205" s="176" t="s">
        <v>156</v>
      </c>
      <c r="E205" s="177" t="s">
        <v>1181</v>
      </c>
      <c r="F205" s="178" t="s">
        <v>1182</v>
      </c>
      <c r="G205" s="179" t="s">
        <v>253</v>
      </c>
      <c r="H205" s="180">
        <v>0.90000000000000002</v>
      </c>
      <c r="I205" s="181"/>
      <c r="J205" s="182">
        <f>ROUND(I205*H205,2)</f>
        <v>0</v>
      </c>
      <c r="K205" s="178" t="s">
        <v>160</v>
      </c>
      <c r="L205" s="37"/>
      <c r="M205" s="183" t="s">
        <v>3</v>
      </c>
      <c r="N205" s="184" t="s">
        <v>43</v>
      </c>
      <c r="O205" s="67"/>
      <c r="P205" s="185">
        <f>O205*H205</f>
        <v>0</v>
      </c>
      <c r="Q205" s="185">
        <v>0.00083000000000000001</v>
      </c>
      <c r="R205" s="185">
        <f>Q205*H205</f>
        <v>0.00074700000000000005</v>
      </c>
      <c r="S205" s="185">
        <v>0.014999999999999999</v>
      </c>
      <c r="T205" s="186">
        <f>S205*H205</f>
        <v>0.0135</v>
      </c>
      <c r="AR205" s="19" t="s">
        <v>161</v>
      </c>
      <c r="AT205" s="19" t="s">
        <v>156</v>
      </c>
      <c r="AU205" s="19" t="s">
        <v>82</v>
      </c>
      <c r="AY205" s="19" t="s">
        <v>154</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161</v>
      </c>
      <c r="BM205" s="19" t="s">
        <v>1183</v>
      </c>
    </row>
    <row r="206" s="1" customFormat="1">
      <c r="B206" s="37"/>
      <c r="D206" s="188" t="s">
        <v>163</v>
      </c>
      <c r="F206" s="189" t="s">
        <v>1184</v>
      </c>
      <c r="I206" s="121"/>
      <c r="L206" s="37"/>
      <c r="M206" s="190"/>
      <c r="N206" s="67"/>
      <c r="O206" s="67"/>
      <c r="P206" s="67"/>
      <c r="Q206" s="67"/>
      <c r="R206" s="67"/>
      <c r="S206" s="67"/>
      <c r="T206" s="68"/>
      <c r="AT206" s="19" t="s">
        <v>163</v>
      </c>
      <c r="AU206" s="19" t="s">
        <v>82</v>
      </c>
    </row>
    <row r="207" s="12" customFormat="1">
      <c r="B207" s="191"/>
      <c r="D207" s="188" t="s">
        <v>165</v>
      </c>
      <c r="E207" s="198" t="s">
        <v>3</v>
      </c>
      <c r="F207" s="192" t="s">
        <v>1185</v>
      </c>
      <c r="H207" s="193">
        <v>0.90000000000000002</v>
      </c>
      <c r="I207" s="194"/>
      <c r="L207" s="191"/>
      <c r="M207" s="195"/>
      <c r="N207" s="196"/>
      <c r="O207" s="196"/>
      <c r="P207" s="196"/>
      <c r="Q207" s="196"/>
      <c r="R207" s="196"/>
      <c r="S207" s="196"/>
      <c r="T207" s="197"/>
      <c r="AT207" s="198" t="s">
        <v>165</v>
      </c>
      <c r="AU207" s="198" t="s">
        <v>82</v>
      </c>
      <c r="AV207" s="12" t="s">
        <v>82</v>
      </c>
      <c r="AW207" s="12" t="s">
        <v>33</v>
      </c>
      <c r="AX207" s="12" t="s">
        <v>80</v>
      </c>
      <c r="AY207" s="198" t="s">
        <v>154</v>
      </c>
    </row>
    <row r="208" s="1" customFormat="1" ht="22.5" customHeight="1">
      <c r="B208" s="175"/>
      <c r="C208" s="176" t="s">
        <v>324</v>
      </c>
      <c r="D208" s="176" t="s">
        <v>156</v>
      </c>
      <c r="E208" s="177" t="s">
        <v>1186</v>
      </c>
      <c r="F208" s="178" t="s">
        <v>1187</v>
      </c>
      <c r="G208" s="179" t="s">
        <v>253</v>
      </c>
      <c r="H208" s="180">
        <v>0.5</v>
      </c>
      <c r="I208" s="181"/>
      <c r="J208" s="182">
        <f>ROUND(I208*H208,2)</f>
        <v>0</v>
      </c>
      <c r="K208" s="178" t="s">
        <v>160</v>
      </c>
      <c r="L208" s="37"/>
      <c r="M208" s="183" t="s">
        <v>3</v>
      </c>
      <c r="N208" s="184" t="s">
        <v>43</v>
      </c>
      <c r="O208" s="67"/>
      <c r="P208" s="185">
        <f>O208*H208</f>
        <v>0</v>
      </c>
      <c r="Q208" s="185">
        <v>0.00096000000000000002</v>
      </c>
      <c r="R208" s="185">
        <f>Q208*H208</f>
        <v>0.00048000000000000001</v>
      </c>
      <c r="S208" s="185">
        <v>0.031</v>
      </c>
      <c r="T208" s="186">
        <f>S208*H208</f>
        <v>0.0155</v>
      </c>
      <c r="AR208" s="19" t="s">
        <v>161</v>
      </c>
      <c r="AT208" s="19" t="s">
        <v>156</v>
      </c>
      <c r="AU208" s="19" t="s">
        <v>82</v>
      </c>
      <c r="AY208" s="19" t="s">
        <v>154</v>
      </c>
      <c r="BE208" s="187">
        <f>IF(N208="základní",J208,0)</f>
        <v>0</v>
      </c>
      <c r="BF208" s="187">
        <f>IF(N208="snížená",J208,0)</f>
        <v>0</v>
      </c>
      <c r="BG208" s="187">
        <f>IF(N208="zákl. přenesená",J208,0)</f>
        <v>0</v>
      </c>
      <c r="BH208" s="187">
        <f>IF(N208="sníž. přenesená",J208,0)</f>
        <v>0</v>
      </c>
      <c r="BI208" s="187">
        <f>IF(N208="nulová",J208,0)</f>
        <v>0</v>
      </c>
      <c r="BJ208" s="19" t="s">
        <v>80</v>
      </c>
      <c r="BK208" s="187">
        <f>ROUND(I208*H208,2)</f>
        <v>0</v>
      </c>
      <c r="BL208" s="19" t="s">
        <v>161</v>
      </c>
      <c r="BM208" s="19" t="s">
        <v>1188</v>
      </c>
    </row>
    <row r="209" s="1" customFormat="1">
      <c r="B209" s="37"/>
      <c r="D209" s="188" t="s">
        <v>163</v>
      </c>
      <c r="F209" s="189" t="s">
        <v>1184</v>
      </c>
      <c r="I209" s="121"/>
      <c r="L209" s="37"/>
      <c r="M209" s="190"/>
      <c r="N209" s="67"/>
      <c r="O209" s="67"/>
      <c r="P209" s="67"/>
      <c r="Q209" s="67"/>
      <c r="R209" s="67"/>
      <c r="S209" s="67"/>
      <c r="T209" s="68"/>
      <c r="AT209" s="19" t="s">
        <v>163</v>
      </c>
      <c r="AU209" s="19" t="s">
        <v>82</v>
      </c>
    </row>
    <row r="210" s="12" customFormat="1">
      <c r="B210" s="191"/>
      <c r="D210" s="188" t="s">
        <v>165</v>
      </c>
      <c r="E210" s="198" t="s">
        <v>3</v>
      </c>
      <c r="F210" s="192" t="s">
        <v>1189</v>
      </c>
      <c r="H210" s="193">
        <v>0.5</v>
      </c>
      <c r="I210" s="194"/>
      <c r="L210" s="191"/>
      <c r="M210" s="195"/>
      <c r="N210" s="196"/>
      <c r="O210" s="196"/>
      <c r="P210" s="196"/>
      <c r="Q210" s="196"/>
      <c r="R210" s="196"/>
      <c r="S210" s="196"/>
      <c r="T210" s="197"/>
      <c r="AT210" s="198" t="s">
        <v>165</v>
      </c>
      <c r="AU210" s="198" t="s">
        <v>82</v>
      </c>
      <c r="AV210" s="12" t="s">
        <v>82</v>
      </c>
      <c r="AW210" s="12" t="s">
        <v>33</v>
      </c>
      <c r="AX210" s="12" t="s">
        <v>80</v>
      </c>
      <c r="AY210" s="198" t="s">
        <v>154</v>
      </c>
    </row>
    <row r="211" s="1" customFormat="1" ht="22.5" customHeight="1">
      <c r="B211" s="175"/>
      <c r="C211" s="176" t="s">
        <v>334</v>
      </c>
      <c r="D211" s="176" t="s">
        <v>156</v>
      </c>
      <c r="E211" s="177" t="s">
        <v>1190</v>
      </c>
      <c r="F211" s="178" t="s">
        <v>1191</v>
      </c>
      <c r="G211" s="179" t="s">
        <v>253</v>
      </c>
      <c r="H211" s="180">
        <v>4.5999999999999996</v>
      </c>
      <c r="I211" s="181"/>
      <c r="J211" s="182">
        <f>ROUND(I211*H211,2)</f>
        <v>0</v>
      </c>
      <c r="K211" s="178" t="s">
        <v>160</v>
      </c>
      <c r="L211" s="37"/>
      <c r="M211" s="183" t="s">
        <v>3</v>
      </c>
      <c r="N211" s="184" t="s">
        <v>43</v>
      </c>
      <c r="O211" s="67"/>
      <c r="P211" s="185">
        <f>O211*H211</f>
        <v>0</v>
      </c>
      <c r="Q211" s="185">
        <v>0.00108</v>
      </c>
      <c r="R211" s="185">
        <f>Q211*H211</f>
        <v>0.0049679999999999993</v>
      </c>
      <c r="S211" s="185">
        <v>0.052999999999999998</v>
      </c>
      <c r="T211" s="186">
        <f>S211*H211</f>
        <v>0.24379999999999996</v>
      </c>
      <c r="AR211" s="19" t="s">
        <v>161</v>
      </c>
      <c r="AT211" s="19" t="s">
        <v>156</v>
      </c>
      <c r="AU211" s="19" t="s">
        <v>82</v>
      </c>
      <c r="AY211" s="19" t="s">
        <v>154</v>
      </c>
      <c r="BE211" s="187">
        <f>IF(N211="základní",J211,0)</f>
        <v>0</v>
      </c>
      <c r="BF211" s="187">
        <f>IF(N211="snížená",J211,0)</f>
        <v>0</v>
      </c>
      <c r="BG211" s="187">
        <f>IF(N211="zákl. přenesená",J211,0)</f>
        <v>0</v>
      </c>
      <c r="BH211" s="187">
        <f>IF(N211="sníž. přenesená",J211,0)</f>
        <v>0</v>
      </c>
      <c r="BI211" s="187">
        <f>IF(N211="nulová",J211,0)</f>
        <v>0</v>
      </c>
      <c r="BJ211" s="19" t="s">
        <v>80</v>
      </c>
      <c r="BK211" s="187">
        <f>ROUND(I211*H211,2)</f>
        <v>0</v>
      </c>
      <c r="BL211" s="19" t="s">
        <v>161</v>
      </c>
      <c r="BM211" s="19" t="s">
        <v>1192</v>
      </c>
    </row>
    <row r="212" s="1" customFormat="1">
      <c r="B212" s="37"/>
      <c r="D212" s="188" t="s">
        <v>163</v>
      </c>
      <c r="F212" s="189" t="s">
        <v>1184</v>
      </c>
      <c r="I212" s="121"/>
      <c r="L212" s="37"/>
      <c r="M212" s="190"/>
      <c r="N212" s="67"/>
      <c r="O212" s="67"/>
      <c r="P212" s="67"/>
      <c r="Q212" s="67"/>
      <c r="R212" s="67"/>
      <c r="S212" s="67"/>
      <c r="T212" s="68"/>
      <c r="AT212" s="19" t="s">
        <v>163</v>
      </c>
      <c r="AU212" s="19" t="s">
        <v>82</v>
      </c>
    </row>
    <row r="213" s="12" customFormat="1">
      <c r="B213" s="191"/>
      <c r="D213" s="188" t="s">
        <v>165</v>
      </c>
      <c r="E213" s="198" t="s">
        <v>3</v>
      </c>
      <c r="F213" s="192" t="s">
        <v>1193</v>
      </c>
      <c r="H213" s="193">
        <v>4.5999999999999996</v>
      </c>
      <c r="I213" s="194"/>
      <c r="L213" s="191"/>
      <c r="M213" s="195"/>
      <c r="N213" s="196"/>
      <c r="O213" s="196"/>
      <c r="P213" s="196"/>
      <c r="Q213" s="196"/>
      <c r="R213" s="196"/>
      <c r="S213" s="196"/>
      <c r="T213" s="197"/>
      <c r="AT213" s="198" t="s">
        <v>165</v>
      </c>
      <c r="AU213" s="198" t="s">
        <v>82</v>
      </c>
      <c r="AV213" s="12" t="s">
        <v>82</v>
      </c>
      <c r="AW213" s="12" t="s">
        <v>33</v>
      </c>
      <c r="AX213" s="12" t="s">
        <v>80</v>
      </c>
      <c r="AY213" s="198" t="s">
        <v>154</v>
      </c>
    </row>
    <row r="214" s="1" customFormat="1" ht="22.5" customHeight="1">
      <c r="B214" s="175"/>
      <c r="C214" s="176" t="s">
        <v>340</v>
      </c>
      <c r="D214" s="176" t="s">
        <v>156</v>
      </c>
      <c r="E214" s="177" t="s">
        <v>1194</v>
      </c>
      <c r="F214" s="178" t="s">
        <v>1195</v>
      </c>
      <c r="G214" s="179" t="s">
        <v>253</v>
      </c>
      <c r="H214" s="180">
        <v>1</v>
      </c>
      <c r="I214" s="181"/>
      <c r="J214" s="182">
        <f>ROUND(I214*H214,2)</f>
        <v>0</v>
      </c>
      <c r="K214" s="178" t="s">
        <v>160</v>
      </c>
      <c r="L214" s="37"/>
      <c r="M214" s="183" t="s">
        <v>3</v>
      </c>
      <c r="N214" s="184" t="s">
        <v>43</v>
      </c>
      <c r="O214" s="67"/>
      <c r="P214" s="185">
        <f>O214*H214</f>
        <v>0</v>
      </c>
      <c r="Q214" s="185">
        <v>0.0033400000000000001</v>
      </c>
      <c r="R214" s="185">
        <f>Q214*H214</f>
        <v>0.0033400000000000001</v>
      </c>
      <c r="S214" s="185">
        <v>0.159</v>
      </c>
      <c r="T214" s="186">
        <f>S214*H214</f>
        <v>0.159</v>
      </c>
      <c r="AR214" s="19" t="s">
        <v>161</v>
      </c>
      <c r="AT214" s="19" t="s">
        <v>156</v>
      </c>
      <c r="AU214" s="19" t="s">
        <v>82</v>
      </c>
      <c r="AY214" s="19" t="s">
        <v>154</v>
      </c>
      <c r="BE214" s="187">
        <f>IF(N214="základní",J214,0)</f>
        <v>0</v>
      </c>
      <c r="BF214" s="187">
        <f>IF(N214="snížená",J214,0)</f>
        <v>0</v>
      </c>
      <c r="BG214" s="187">
        <f>IF(N214="zákl. přenesená",J214,0)</f>
        <v>0</v>
      </c>
      <c r="BH214" s="187">
        <f>IF(N214="sníž. přenesená",J214,0)</f>
        <v>0</v>
      </c>
      <c r="BI214" s="187">
        <f>IF(N214="nulová",J214,0)</f>
        <v>0</v>
      </c>
      <c r="BJ214" s="19" t="s">
        <v>80</v>
      </c>
      <c r="BK214" s="187">
        <f>ROUND(I214*H214,2)</f>
        <v>0</v>
      </c>
      <c r="BL214" s="19" t="s">
        <v>161</v>
      </c>
      <c r="BM214" s="19" t="s">
        <v>1196</v>
      </c>
    </row>
    <row r="215" s="1" customFormat="1">
      <c r="B215" s="37"/>
      <c r="D215" s="188" t="s">
        <v>163</v>
      </c>
      <c r="F215" s="189" t="s">
        <v>1184</v>
      </c>
      <c r="I215" s="121"/>
      <c r="L215" s="37"/>
      <c r="M215" s="190"/>
      <c r="N215" s="67"/>
      <c r="O215" s="67"/>
      <c r="P215" s="67"/>
      <c r="Q215" s="67"/>
      <c r="R215" s="67"/>
      <c r="S215" s="67"/>
      <c r="T215" s="68"/>
      <c r="AT215" s="19" t="s">
        <v>163</v>
      </c>
      <c r="AU215" s="19" t="s">
        <v>82</v>
      </c>
    </row>
    <row r="216" s="12" customFormat="1">
      <c r="B216" s="191"/>
      <c r="D216" s="188" t="s">
        <v>165</v>
      </c>
      <c r="E216" s="198" t="s">
        <v>3</v>
      </c>
      <c r="F216" s="192" t="s">
        <v>1197</v>
      </c>
      <c r="H216" s="193">
        <v>1</v>
      </c>
      <c r="I216" s="194"/>
      <c r="L216" s="191"/>
      <c r="M216" s="195"/>
      <c r="N216" s="196"/>
      <c r="O216" s="196"/>
      <c r="P216" s="196"/>
      <c r="Q216" s="196"/>
      <c r="R216" s="196"/>
      <c r="S216" s="196"/>
      <c r="T216" s="197"/>
      <c r="AT216" s="198" t="s">
        <v>165</v>
      </c>
      <c r="AU216" s="198" t="s">
        <v>82</v>
      </c>
      <c r="AV216" s="12" t="s">
        <v>82</v>
      </c>
      <c r="AW216" s="12" t="s">
        <v>33</v>
      </c>
      <c r="AX216" s="12" t="s">
        <v>80</v>
      </c>
      <c r="AY216" s="198" t="s">
        <v>154</v>
      </c>
    </row>
    <row r="217" s="1" customFormat="1" ht="22.5" customHeight="1">
      <c r="B217" s="175"/>
      <c r="C217" s="176" t="s">
        <v>346</v>
      </c>
      <c r="D217" s="176" t="s">
        <v>156</v>
      </c>
      <c r="E217" s="177" t="s">
        <v>1198</v>
      </c>
      <c r="F217" s="178" t="s">
        <v>1199</v>
      </c>
      <c r="G217" s="179" t="s">
        <v>253</v>
      </c>
      <c r="H217" s="180">
        <v>1.2</v>
      </c>
      <c r="I217" s="181"/>
      <c r="J217" s="182">
        <f>ROUND(I217*H217,2)</f>
        <v>0</v>
      </c>
      <c r="K217" s="178" t="s">
        <v>160</v>
      </c>
      <c r="L217" s="37"/>
      <c r="M217" s="183" t="s">
        <v>3</v>
      </c>
      <c r="N217" s="184" t="s">
        <v>43</v>
      </c>
      <c r="O217" s="67"/>
      <c r="P217" s="185">
        <f>O217*H217</f>
        <v>0</v>
      </c>
      <c r="Q217" s="185">
        <v>0.00363</v>
      </c>
      <c r="R217" s="185">
        <f>Q217*H217</f>
        <v>0.0043559999999999996</v>
      </c>
      <c r="S217" s="185">
        <v>0.19600000000000001</v>
      </c>
      <c r="T217" s="186">
        <f>S217*H217</f>
        <v>0.23519999999999999</v>
      </c>
      <c r="AR217" s="19" t="s">
        <v>161</v>
      </c>
      <c r="AT217" s="19" t="s">
        <v>156</v>
      </c>
      <c r="AU217" s="19" t="s">
        <v>82</v>
      </c>
      <c r="AY217" s="19" t="s">
        <v>154</v>
      </c>
      <c r="BE217" s="187">
        <f>IF(N217="základní",J217,0)</f>
        <v>0</v>
      </c>
      <c r="BF217" s="187">
        <f>IF(N217="snížená",J217,0)</f>
        <v>0</v>
      </c>
      <c r="BG217" s="187">
        <f>IF(N217="zákl. přenesená",J217,0)</f>
        <v>0</v>
      </c>
      <c r="BH217" s="187">
        <f>IF(N217="sníž. přenesená",J217,0)</f>
        <v>0</v>
      </c>
      <c r="BI217" s="187">
        <f>IF(N217="nulová",J217,0)</f>
        <v>0</v>
      </c>
      <c r="BJ217" s="19" t="s">
        <v>80</v>
      </c>
      <c r="BK217" s="187">
        <f>ROUND(I217*H217,2)</f>
        <v>0</v>
      </c>
      <c r="BL217" s="19" t="s">
        <v>161</v>
      </c>
      <c r="BM217" s="19" t="s">
        <v>1200</v>
      </c>
    </row>
    <row r="218" s="1" customFormat="1">
      <c r="B218" s="37"/>
      <c r="D218" s="188" t="s">
        <v>163</v>
      </c>
      <c r="F218" s="189" t="s">
        <v>1184</v>
      </c>
      <c r="I218" s="121"/>
      <c r="L218" s="37"/>
      <c r="M218" s="190"/>
      <c r="N218" s="67"/>
      <c r="O218" s="67"/>
      <c r="P218" s="67"/>
      <c r="Q218" s="67"/>
      <c r="R218" s="67"/>
      <c r="S218" s="67"/>
      <c r="T218" s="68"/>
      <c r="AT218" s="19" t="s">
        <v>163</v>
      </c>
      <c r="AU218" s="19" t="s">
        <v>82</v>
      </c>
    </row>
    <row r="219" s="12" customFormat="1">
      <c r="B219" s="191"/>
      <c r="D219" s="188" t="s">
        <v>165</v>
      </c>
      <c r="E219" s="198" t="s">
        <v>3</v>
      </c>
      <c r="F219" s="192" t="s">
        <v>1201</v>
      </c>
      <c r="H219" s="193">
        <v>1.2</v>
      </c>
      <c r="I219" s="194"/>
      <c r="L219" s="191"/>
      <c r="M219" s="195"/>
      <c r="N219" s="196"/>
      <c r="O219" s="196"/>
      <c r="P219" s="196"/>
      <c r="Q219" s="196"/>
      <c r="R219" s="196"/>
      <c r="S219" s="196"/>
      <c r="T219" s="197"/>
      <c r="AT219" s="198" t="s">
        <v>165</v>
      </c>
      <c r="AU219" s="198" t="s">
        <v>82</v>
      </c>
      <c r="AV219" s="12" t="s">
        <v>82</v>
      </c>
      <c r="AW219" s="12" t="s">
        <v>33</v>
      </c>
      <c r="AX219" s="12" t="s">
        <v>80</v>
      </c>
      <c r="AY219" s="198" t="s">
        <v>154</v>
      </c>
    </row>
    <row r="220" s="1" customFormat="1" ht="22.5" customHeight="1">
      <c r="B220" s="175"/>
      <c r="C220" s="176" t="s">
        <v>352</v>
      </c>
      <c r="D220" s="176" t="s">
        <v>156</v>
      </c>
      <c r="E220" s="177" t="s">
        <v>1202</v>
      </c>
      <c r="F220" s="178" t="s">
        <v>1203</v>
      </c>
      <c r="G220" s="179" t="s">
        <v>253</v>
      </c>
      <c r="H220" s="180">
        <v>0.5</v>
      </c>
      <c r="I220" s="181"/>
      <c r="J220" s="182">
        <f>ROUND(I220*H220,2)</f>
        <v>0</v>
      </c>
      <c r="K220" s="178" t="s">
        <v>160</v>
      </c>
      <c r="L220" s="37"/>
      <c r="M220" s="183" t="s">
        <v>3</v>
      </c>
      <c r="N220" s="184" t="s">
        <v>43</v>
      </c>
      <c r="O220" s="67"/>
      <c r="P220" s="185">
        <f>O220*H220</f>
        <v>0</v>
      </c>
      <c r="Q220" s="185">
        <v>0.0041700000000000001</v>
      </c>
      <c r="R220" s="185">
        <f>Q220*H220</f>
        <v>0.002085</v>
      </c>
      <c r="S220" s="185">
        <v>0.28299999999999997</v>
      </c>
      <c r="T220" s="186">
        <f>S220*H220</f>
        <v>0.14149999999999999</v>
      </c>
      <c r="AR220" s="19" t="s">
        <v>161</v>
      </c>
      <c r="AT220" s="19" t="s">
        <v>156</v>
      </c>
      <c r="AU220" s="19" t="s">
        <v>82</v>
      </c>
      <c r="AY220" s="19" t="s">
        <v>154</v>
      </c>
      <c r="BE220" s="187">
        <f>IF(N220="základní",J220,0)</f>
        <v>0</v>
      </c>
      <c r="BF220" s="187">
        <f>IF(N220="snížená",J220,0)</f>
        <v>0</v>
      </c>
      <c r="BG220" s="187">
        <f>IF(N220="zákl. přenesená",J220,0)</f>
        <v>0</v>
      </c>
      <c r="BH220" s="187">
        <f>IF(N220="sníž. přenesená",J220,0)</f>
        <v>0</v>
      </c>
      <c r="BI220" s="187">
        <f>IF(N220="nulová",J220,0)</f>
        <v>0</v>
      </c>
      <c r="BJ220" s="19" t="s">
        <v>80</v>
      </c>
      <c r="BK220" s="187">
        <f>ROUND(I220*H220,2)</f>
        <v>0</v>
      </c>
      <c r="BL220" s="19" t="s">
        <v>161</v>
      </c>
      <c r="BM220" s="19" t="s">
        <v>1204</v>
      </c>
    </row>
    <row r="221" s="1" customFormat="1">
      <c r="B221" s="37"/>
      <c r="D221" s="188" t="s">
        <v>163</v>
      </c>
      <c r="F221" s="189" t="s">
        <v>1184</v>
      </c>
      <c r="I221" s="121"/>
      <c r="L221" s="37"/>
      <c r="M221" s="190"/>
      <c r="N221" s="67"/>
      <c r="O221" s="67"/>
      <c r="P221" s="67"/>
      <c r="Q221" s="67"/>
      <c r="R221" s="67"/>
      <c r="S221" s="67"/>
      <c r="T221" s="68"/>
      <c r="AT221" s="19" t="s">
        <v>163</v>
      </c>
      <c r="AU221" s="19" t="s">
        <v>82</v>
      </c>
    </row>
    <row r="222" s="12" customFormat="1">
      <c r="B222" s="191"/>
      <c r="D222" s="188" t="s">
        <v>165</v>
      </c>
      <c r="E222" s="198" t="s">
        <v>3</v>
      </c>
      <c r="F222" s="192" t="s">
        <v>1205</v>
      </c>
      <c r="H222" s="193">
        <v>0.5</v>
      </c>
      <c r="I222" s="194"/>
      <c r="L222" s="191"/>
      <c r="M222" s="195"/>
      <c r="N222" s="196"/>
      <c r="O222" s="196"/>
      <c r="P222" s="196"/>
      <c r="Q222" s="196"/>
      <c r="R222" s="196"/>
      <c r="S222" s="196"/>
      <c r="T222" s="197"/>
      <c r="AT222" s="198" t="s">
        <v>165</v>
      </c>
      <c r="AU222" s="198" t="s">
        <v>82</v>
      </c>
      <c r="AV222" s="12" t="s">
        <v>82</v>
      </c>
      <c r="AW222" s="12" t="s">
        <v>33</v>
      </c>
      <c r="AX222" s="12" t="s">
        <v>80</v>
      </c>
      <c r="AY222" s="198" t="s">
        <v>154</v>
      </c>
    </row>
    <row r="223" s="1" customFormat="1" ht="22.5" customHeight="1">
      <c r="B223" s="175"/>
      <c r="C223" s="176" t="s">
        <v>524</v>
      </c>
      <c r="D223" s="176" t="s">
        <v>156</v>
      </c>
      <c r="E223" s="177" t="s">
        <v>1206</v>
      </c>
      <c r="F223" s="178" t="s">
        <v>1207</v>
      </c>
      <c r="G223" s="179" t="s">
        <v>253</v>
      </c>
      <c r="H223" s="180">
        <v>0.5</v>
      </c>
      <c r="I223" s="181"/>
      <c r="J223" s="182">
        <f>ROUND(I223*H223,2)</f>
        <v>0</v>
      </c>
      <c r="K223" s="178" t="s">
        <v>160</v>
      </c>
      <c r="L223" s="37"/>
      <c r="M223" s="183" t="s">
        <v>3</v>
      </c>
      <c r="N223" s="184" t="s">
        <v>43</v>
      </c>
      <c r="O223" s="67"/>
      <c r="P223" s="185">
        <f>O223*H223</f>
        <v>0</v>
      </c>
      <c r="Q223" s="185">
        <v>0.0067200000000000003</v>
      </c>
      <c r="R223" s="185">
        <f>Q223*H223</f>
        <v>0.0033600000000000001</v>
      </c>
      <c r="S223" s="185">
        <v>0.502</v>
      </c>
      <c r="T223" s="186">
        <f>S223*H223</f>
        <v>0.251</v>
      </c>
      <c r="AR223" s="19" t="s">
        <v>161</v>
      </c>
      <c r="AT223" s="19" t="s">
        <v>156</v>
      </c>
      <c r="AU223" s="19" t="s">
        <v>82</v>
      </c>
      <c r="AY223" s="19" t="s">
        <v>154</v>
      </c>
      <c r="BE223" s="187">
        <f>IF(N223="základní",J223,0)</f>
        <v>0</v>
      </c>
      <c r="BF223" s="187">
        <f>IF(N223="snížená",J223,0)</f>
        <v>0</v>
      </c>
      <c r="BG223" s="187">
        <f>IF(N223="zákl. přenesená",J223,0)</f>
        <v>0</v>
      </c>
      <c r="BH223" s="187">
        <f>IF(N223="sníž. přenesená",J223,0)</f>
        <v>0</v>
      </c>
      <c r="BI223" s="187">
        <f>IF(N223="nulová",J223,0)</f>
        <v>0</v>
      </c>
      <c r="BJ223" s="19" t="s">
        <v>80</v>
      </c>
      <c r="BK223" s="187">
        <f>ROUND(I223*H223,2)</f>
        <v>0</v>
      </c>
      <c r="BL223" s="19" t="s">
        <v>161</v>
      </c>
      <c r="BM223" s="19" t="s">
        <v>1208</v>
      </c>
    </row>
    <row r="224" s="1" customFormat="1">
      <c r="B224" s="37"/>
      <c r="D224" s="188" t="s">
        <v>163</v>
      </c>
      <c r="F224" s="189" t="s">
        <v>1184</v>
      </c>
      <c r="I224" s="121"/>
      <c r="L224" s="37"/>
      <c r="M224" s="190"/>
      <c r="N224" s="67"/>
      <c r="O224" s="67"/>
      <c r="P224" s="67"/>
      <c r="Q224" s="67"/>
      <c r="R224" s="67"/>
      <c r="S224" s="67"/>
      <c r="T224" s="68"/>
      <c r="AT224" s="19" t="s">
        <v>163</v>
      </c>
      <c r="AU224" s="19" t="s">
        <v>82</v>
      </c>
    </row>
    <row r="225" s="12" customFormat="1">
      <c r="B225" s="191"/>
      <c r="D225" s="188" t="s">
        <v>165</v>
      </c>
      <c r="E225" s="198" t="s">
        <v>3</v>
      </c>
      <c r="F225" s="192" t="s">
        <v>1209</v>
      </c>
      <c r="H225" s="193">
        <v>0.5</v>
      </c>
      <c r="I225" s="194"/>
      <c r="L225" s="191"/>
      <c r="M225" s="195"/>
      <c r="N225" s="196"/>
      <c r="O225" s="196"/>
      <c r="P225" s="196"/>
      <c r="Q225" s="196"/>
      <c r="R225" s="196"/>
      <c r="S225" s="196"/>
      <c r="T225" s="197"/>
      <c r="AT225" s="198" t="s">
        <v>165</v>
      </c>
      <c r="AU225" s="198" t="s">
        <v>82</v>
      </c>
      <c r="AV225" s="12" t="s">
        <v>82</v>
      </c>
      <c r="AW225" s="12" t="s">
        <v>33</v>
      </c>
      <c r="AX225" s="12" t="s">
        <v>80</v>
      </c>
      <c r="AY225" s="198" t="s">
        <v>154</v>
      </c>
    </row>
    <row r="226" s="1" customFormat="1" ht="16.5" customHeight="1">
      <c r="B226" s="175"/>
      <c r="C226" s="176" t="s">
        <v>528</v>
      </c>
      <c r="D226" s="176" t="s">
        <v>156</v>
      </c>
      <c r="E226" s="177" t="s">
        <v>1210</v>
      </c>
      <c r="F226" s="178" t="s">
        <v>1211</v>
      </c>
      <c r="G226" s="179" t="s">
        <v>253</v>
      </c>
      <c r="H226" s="180">
        <v>9.1999999999999993</v>
      </c>
      <c r="I226" s="181"/>
      <c r="J226" s="182">
        <f>ROUND(I226*H226,2)</f>
        <v>0</v>
      </c>
      <c r="K226" s="178" t="s">
        <v>160</v>
      </c>
      <c r="L226" s="37"/>
      <c r="M226" s="183" t="s">
        <v>3</v>
      </c>
      <c r="N226" s="184" t="s">
        <v>43</v>
      </c>
      <c r="O226" s="67"/>
      <c r="P226" s="185">
        <f>O226*H226</f>
        <v>0</v>
      </c>
      <c r="Q226" s="185">
        <v>0.00022000000000000001</v>
      </c>
      <c r="R226" s="185">
        <f>Q226*H226</f>
        <v>0.0020239999999999998</v>
      </c>
      <c r="S226" s="185">
        <v>0</v>
      </c>
      <c r="T226" s="186">
        <f>S226*H226</f>
        <v>0</v>
      </c>
      <c r="AR226" s="19" t="s">
        <v>161</v>
      </c>
      <c r="AT226" s="19" t="s">
        <v>156</v>
      </c>
      <c r="AU226" s="19" t="s">
        <v>82</v>
      </c>
      <c r="AY226" s="19" t="s">
        <v>154</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161</v>
      </c>
      <c r="BM226" s="19" t="s">
        <v>1212</v>
      </c>
    </row>
    <row r="227" s="1" customFormat="1">
      <c r="B227" s="37"/>
      <c r="D227" s="188" t="s">
        <v>163</v>
      </c>
      <c r="F227" s="189" t="s">
        <v>1213</v>
      </c>
      <c r="I227" s="121"/>
      <c r="L227" s="37"/>
      <c r="M227" s="190"/>
      <c r="N227" s="67"/>
      <c r="O227" s="67"/>
      <c r="P227" s="67"/>
      <c r="Q227" s="67"/>
      <c r="R227" s="67"/>
      <c r="S227" s="67"/>
      <c r="T227" s="68"/>
      <c r="AT227" s="19" t="s">
        <v>163</v>
      </c>
      <c r="AU227" s="19" t="s">
        <v>82</v>
      </c>
    </row>
    <row r="228" s="12" customFormat="1">
      <c r="B228" s="191"/>
      <c r="D228" s="188" t="s">
        <v>165</v>
      </c>
      <c r="E228" s="198" t="s">
        <v>3</v>
      </c>
      <c r="F228" s="192" t="s">
        <v>1214</v>
      </c>
      <c r="H228" s="193">
        <v>9.1999999999999993</v>
      </c>
      <c r="I228" s="194"/>
      <c r="L228" s="191"/>
      <c r="M228" s="195"/>
      <c r="N228" s="196"/>
      <c r="O228" s="196"/>
      <c r="P228" s="196"/>
      <c r="Q228" s="196"/>
      <c r="R228" s="196"/>
      <c r="S228" s="196"/>
      <c r="T228" s="197"/>
      <c r="AT228" s="198" t="s">
        <v>165</v>
      </c>
      <c r="AU228" s="198" t="s">
        <v>82</v>
      </c>
      <c r="AV228" s="12" t="s">
        <v>82</v>
      </c>
      <c r="AW228" s="12" t="s">
        <v>33</v>
      </c>
      <c r="AX228" s="12" t="s">
        <v>80</v>
      </c>
      <c r="AY228" s="198" t="s">
        <v>154</v>
      </c>
    </row>
    <row r="229" s="11" customFormat="1" ht="22.8" customHeight="1">
      <c r="B229" s="162"/>
      <c r="D229" s="163" t="s">
        <v>71</v>
      </c>
      <c r="E229" s="173" t="s">
        <v>350</v>
      </c>
      <c r="F229" s="173" t="s">
        <v>351</v>
      </c>
      <c r="I229" s="165"/>
      <c r="J229" s="174">
        <f>BK229</f>
        <v>0</v>
      </c>
      <c r="L229" s="162"/>
      <c r="M229" s="167"/>
      <c r="N229" s="168"/>
      <c r="O229" s="168"/>
      <c r="P229" s="169">
        <f>SUM(P230:P231)</f>
        <v>0</v>
      </c>
      <c r="Q229" s="168"/>
      <c r="R229" s="169">
        <f>SUM(R230:R231)</f>
        <v>0</v>
      </c>
      <c r="S229" s="168"/>
      <c r="T229" s="170">
        <f>SUM(T230:T231)</f>
        <v>0</v>
      </c>
      <c r="AR229" s="163" t="s">
        <v>80</v>
      </c>
      <c r="AT229" s="171" t="s">
        <v>71</v>
      </c>
      <c r="AU229" s="171" t="s">
        <v>80</v>
      </c>
      <c r="AY229" s="163" t="s">
        <v>154</v>
      </c>
      <c r="BK229" s="172">
        <f>SUM(BK230:BK231)</f>
        <v>0</v>
      </c>
    </row>
    <row r="230" s="1" customFormat="1" ht="22.5" customHeight="1">
      <c r="B230" s="175"/>
      <c r="C230" s="176" t="s">
        <v>532</v>
      </c>
      <c r="D230" s="176" t="s">
        <v>156</v>
      </c>
      <c r="E230" s="177" t="s">
        <v>1023</v>
      </c>
      <c r="F230" s="178" t="s">
        <v>1024</v>
      </c>
      <c r="G230" s="179" t="s">
        <v>235</v>
      </c>
      <c r="H230" s="180">
        <v>3113.4340000000002</v>
      </c>
      <c r="I230" s="181"/>
      <c r="J230" s="182">
        <f>ROUND(I230*H230,2)</f>
        <v>0</v>
      </c>
      <c r="K230" s="178" t="s">
        <v>160</v>
      </c>
      <c r="L230" s="37"/>
      <c r="M230" s="183" t="s">
        <v>3</v>
      </c>
      <c r="N230" s="184" t="s">
        <v>43</v>
      </c>
      <c r="O230" s="67"/>
      <c r="P230" s="185">
        <f>O230*H230</f>
        <v>0</v>
      </c>
      <c r="Q230" s="185">
        <v>0</v>
      </c>
      <c r="R230" s="185">
        <f>Q230*H230</f>
        <v>0</v>
      </c>
      <c r="S230" s="185">
        <v>0</v>
      </c>
      <c r="T230" s="186">
        <f>S230*H230</f>
        <v>0</v>
      </c>
      <c r="AR230" s="19" t="s">
        <v>161</v>
      </c>
      <c r="AT230" s="19" t="s">
        <v>156</v>
      </c>
      <c r="AU230" s="19" t="s">
        <v>82</v>
      </c>
      <c r="AY230" s="19" t="s">
        <v>154</v>
      </c>
      <c r="BE230" s="187">
        <f>IF(N230="základní",J230,0)</f>
        <v>0</v>
      </c>
      <c r="BF230" s="187">
        <f>IF(N230="snížená",J230,0)</f>
        <v>0</v>
      </c>
      <c r="BG230" s="187">
        <f>IF(N230="zákl. přenesená",J230,0)</f>
        <v>0</v>
      </c>
      <c r="BH230" s="187">
        <f>IF(N230="sníž. přenesená",J230,0)</f>
        <v>0</v>
      </c>
      <c r="BI230" s="187">
        <f>IF(N230="nulová",J230,0)</f>
        <v>0</v>
      </c>
      <c r="BJ230" s="19" t="s">
        <v>80</v>
      </c>
      <c r="BK230" s="187">
        <f>ROUND(I230*H230,2)</f>
        <v>0</v>
      </c>
      <c r="BL230" s="19" t="s">
        <v>161</v>
      </c>
      <c r="BM230" s="19" t="s">
        <v>1215</v>
      </c>
    </row>
    <row r="231" s="1" customFormat="1">
      <c r="B231" s="37"/>
      <c r="D231" s="188" t="s">
        <v>163</v>
      </c>
      <c r="F231" s="189" t="s">
        <v>1026</v>
      </c>
      <c r="I231" s="121"/>
      <c r="L231" s="37"/>
      <c r="M231" s="190"/>
      <c r="N231" s="67"/>
      <c r="O231" s="67"/>
      <c r="P231" s="67"/>
      <c r="Q231" s="67"/>
      <c r="R231" s="67"/>
      <c r="S231" s="67"/>
      <c r="T231" s="68"/>
      <c r="AT231" s="19" t="s">
        <v>163</v>
      </c>
      <c r="AU231" s="19" t="s">
        <v>82</v>
      </c>
    </row>
    <row r="232" s="11" customFormat="1" ht="25.92" customHeight="1">
      <c r="B232" s="162"/>
      <c r="D232" s="163" t="s">
        <v>71</v>
      </c>
      <c r="E232" s="164" t="s">
        <v>1027</v>
      </c>
      <c r="F232" s="164" t="s">
        <v>1028</v>
      </c>
      <c r="I232" s="165"/>
      <c r="J232" s="166">
        <f>BK232</f>
        <v>0</v>
      </c>
      <c r="L232" s="162"/>
      <c r="M232" s="167"/>
      <c r="N232" s="168"/>
      <c r="O232" s="168"/>
      <c r="P232" s="169">
        <f>P233+P264</f>
        <v>0</v>
      </c>
      <c r="Q232" s="168"/>
      <c r="R232" s="169">
        <f>R233+R264</f>
        <v>0.90069999999999983</v>
      </c>
      <c r="S232" s="168"/>
      <c r="T232" s="170">
        <f>T233+T264</f>
        <v>0</v>
      </c>
      <c r="AR232" s="163" t="s">
        <v>82</v>
      </c>
      <c r="AT232" s="171" t="s">
        <v>71</v>
      </c>
      <c r="AU232" s="171" t="s">
        <v>72</v>
      </c>
      <c r="AY232" s="163" t="s">
        <v>154</v>
      </c>
      <c r="BK232" s="172">
        <f>BK233+BK264</f>
        <v>0</v>
      </c>
    </row>
    <row r="233" s="11" customFormat="1" ht="22.8" customHeight="1">
      <c r="B233" s="162"/>
      <c r="D233" s="163" t="s">
        <v>71</v>
      </c>
      <c r="E233" s="173" t="s">
        <v>1029</v>
      </c>
      <c r="F233" s="173" t="s">
        <v>1030</v>
      </c>
      <c r="I233" s="165"/>
      <c r="J233" s="174">
        <f>BK233</f>
        <v>0</v>
      </c>
      <c r="L233" s="162"/>
      <c r="M233" s="167"/>
      <c r="N233" s="168"/>
      <c r="O233" s="168"/>
      <c r="P233" s="169">
        <f>SUM(P234:P263)</f>
        <v>0</v>
      </c>
      <c r="Q233" s="168"/>
      <c r="R233" s="169">
        <f>SUM(R234:R263)</f>
        <v>0.89383059999999981</v>
      </c>
      <c r="S233" s="168"/>
      <c r="T233" s="170">
        <f>SUM(T234:T263)</f>
        <v>0</v>
      </c>
      <c r="AR233" s="163" t="s">
        <v>82</v>
      </c>
      <c r="AT233" s="171" t="s">
        <v>71</v>
      </c>
      <c r="AU233" s="171" t="s">
        <v>80</v>
      </c>
      <c r="AY233" s="163" t="s">
        <v>154</v>
      </c>
      <c r="BK233" s="172">
        <f>SUM(BK234:BK263)</f>
        <v>0</v>
      </c>
    </row>
    <row r="234" s="1" customFormat="1" ht="16.5" customHeight="1">
      <c r="B234" s="175"/>
      <c r="C234" s="176" t="s">
        <v>536</v>
      </c>
      <c r="D234" s="176" t="s">
        <v>156</v>
      </c>
      <c r="E234" s="177" t="s">
        <v>1031</v>
      </c>
      <c r="F234" s="178" t="s">
        <v>1032</v>
      </c>
      <c r="G234" s="179" t="s">
        <v>206</v>
      </c>
      <c r="H234" s="180">
        <v>208.19999999999999</v>
      </c>
      <c r="I234" s="181"/>
      <c r="J234" s="182">
        <f>ROUND(I234*H234,2)</f>
        <v>0</v>
      </c>
      <c r="K234" s="178" t="s">
        <v>160</v>
      </c>
      <c r="L234" s="37"/>
      <c r="M234" s="183" t="s">
        <v>3</v>
      </c>
      <c r="N234" s="184" t="s">
        <v>43</v>
      </c>
      <c r="O234" s="67"/>
      <c r="P234" s="185">
        <f>O234*H234</f>
        <v>0</v>
      </c>
      <c r="Q234" s="185">
        <v>0</v>
      </c>
      <c r="R234" s="185">
        <f>Q234*H234</f>
        <v>0</v>
      </c>
      <c r="S234" s="185">
        <v>0</v>
      </c>
      <c r="T234" s="186">
        <f>S234*H234</f>
        <v>0</v>
      </c>
      <c r="AR234" s="19" t="s">
        <v>250</v>
      </c>
      <c r="AT234" s="19" t="s">
        <v>156</v>
      </c>
      <c r="AU234" s="19" t="s">
        <v>82</v>
      </c>
      <c r="AY234" s="19" t="s">
        <v>154</v>
      </c>
      <c r="BE234" s="187">
        <f>IF(N234="základní",J234,0)</f>
        <v>0</v>
      </c>
      <c r="BF234" s="187">
        <f>IF(N234="snížená",J234,0)</f>
        <v>0</v>
      </c>
      <c r="BG234" s="187">
        <f>IF(N234="zákl. přenesená",J234,0)</f>
        <v>0</v>
      </c>
      <c r="BH234" s="187">
        <f>IF(N234="sníž. přenesená",J234,0)</f>
        <v>0</v>
      </c>
      <c r="BI234" s="187">
        <f>IF(N234="nulová",J234,0)</f>
        <v>0</v>
      </c>
      <c r="BJ234" s="19" t="s">
        <v>80</v>
      </c>
      <c r="BK234" s="187">
        <f>ROUND(I234*H234,2)</f>
        <v>0</v>
      </c>
      <c r="BL234" s="19" t="s">
        <v>250</v>
      </c>
      <c r="BM234" s="19" t="s">
        <v>1216</v>
      </c>
    </row>
    <row r="235" s="1" customFormat="1">
      <c r="B235" s="37"/>
      <c r="D235" s="188" t="s">
        <v>163</v>
      </c>
      <c r="F235" s="189" t="s">
        <v>1034</v>
      </c>
      <c r="I235" s="121"/>
      <c r="L235" s="37"/>
      <c r="M235" s="190"/>
      <c r="N235" s="67"/>
      <c r="O235" s="67"/>
      <c r="P235" s="67"/>
      <c r="Q235" s="67"/>
      <c r="R235" s="67"/>
      <c r="S235" s="67"/>
      <c r="T235" s="68"/>
      <c r="AT235" s="19" t="s">
        <v>163</v>
      </c>
      <c r="AU235" s="19" t="s">
        <v>82</v>
      </c>
    </row>
    <row r="236" s="12" customFormat="1">
      <c r="B236" s="191"/>
      <c r="D236" s="188" t="s">
        <v>165</v>
      </c>
      <c r="E236" s="198" t="s">
        <v>3</v>
      </c>
      <c r="F236" s="192" t="s">
        <v>1217</v>
      </c>
      <c r="H236" s="193">
        <v>69.400000000000006</v>
      </c>
      <c r="I236" s="194"/>
      <c r="L236" s="191"/>
      <c r="M236" s="195"/>
      <c r="N236" s="196"/>
      <c r="O236" s="196"/>
      <c r="P236" s="196"/>
      <c r="Q236" s="196"/>
      <c r="R236" s="196"/>
      <c r="S236" s="196"/>
      <c r="T236" s="197"/>
      <c r="AT236" s="198" t="s">
        <v>165</v>
      </c>
      <c r="AU236" s="198" t="s">
        <v>82</v>
      </c>
      <c r="AV236" s="12" t="s">
        <v>82</v>
      </c>
      <c r="AW236" s="12" t="s">
        <v>33</v>
      </c>
      <c r="AX236" s="12" t="s">
        <v>72</v>
      </c>
      <c r="AY236" s="198" t="s">
        <v>154</v>
      </c>
    </row>
    <row r="237" s="12" customFormat="1">
      <c r="B237" s="191"/>
      <c r="D237" s="188" t="s">
        <v>165</v>
      </c>
      <c r="E237" s="198" t="s">
        <v>3</v>
      </c>
      <c r="F237" s="192" t="s">
        <v>1218</v>
      </c>
      <c r="H237" s="193">
        <v>208.19999999999999</v>
      </c>
      <c r="I237" s="194"/>
      <c r="L237" s="191"/>
      <c r="M237" s="195"/>
      <c r="N237" s="196"/>
      <c r="O237" s="196"/>
      <c r="P237" s="196"/>
      <c r="Q237" s="196"/>
      <c r="R237" s="196"/>
      <c r="S237" s="196"/>
      <c r="T237" s="197"/>
      <c r="AT237" s="198" t="s">
        <v>165</v>
      </c>
      <c r="AU237" s="198" t="s">
        <v>82</v>
      </c>
      <c r="AV237" s="12" t="s">
        <v>82</v>
      </c>
      <c r="AW237" s="12" t="s">
        <v>33</v>
      </c>
      <c r="AX237" s="12" t="s">
        <v>80</v>
      </c>
      <c r="AY237" s="198" t="s">
        <v>154</v>
      </c>
    </row>
    <row r="238" s="1" customFormat="1" ht="16.5" customHeight="1">
      <c r="B238" s="175"/>
      <c r="C238" s="176" t="s">
        <v>540</v>
      </c>
      <c r="D238" s="176" t="s">
        <v>156</v>
      </c>
      <c r="E238" s="177" t="s">
        <v>1036</v>
      </c>
      <c r="F238" s="178" t="s">
        <v>1037</v>
      </c>
      <c r="G238" s="179" t="s">
        <v>206</v>
      </c>
      <c r="H238" s="180">
        <v>1235.8530000000001</v>
      </c>
      <c r="I238" s="181"/>
      <c r="J238" s="182">
        <f>ROUND(I238*H238,2)</f>
        <v>0</v>
      </c>
      <c r="K238" s="178" t="s">
        <v>160</v>
      </c>
      <c r="L238" s="37"/>
      <c r="M238" s="183" t="s">
        <v>3</v>
      </c>
      <c r="N238" s="184" t="s">
        <v>43</v>
      </c>
      <c r="O238" s="67"/>
      <c r="P238" s="185">
        <f>O238*H238</f>
        <v>0</v>
      </c>
      <c r="Q238" s="185">
        <v>0</v>
      </c>
      <c r="R238" s="185">
        <f>Q238*H238</f>
        <v>0</v>
      </c>
      <c r="S238" s="185">
        <v>0</v>
      </c>
      <c r="T238" s="186">
        <f>S238*H238</f>
        <v>0</v>
      </c>
      <c r="AR238" s="19" t="s">
        <v>250</v>
      </c>
      <c r="AT238" s="19" t="s">
        <v>156</v>
      </c>
      <c r="AU238" s="19" t="s">
        <v>82</v>
      </c>
      <c r="AY238" s="19" t="s">
        <v>154</v>
      </c>
      <c r="BE238" s="187">
        <f>IF(N238="základní",J238,0)</f>
        <v>0</v>
      </c>
      <c r="BF238" s="187">
        <f>IF(N238="snížená",J238,0)</f>
        <v>0</v>
      </c>
      <c r="BG238" s="187">
        <f>IF(N238="zákl. přenesená",J238,0)</f>
        <v>0</v>
      </c>
      <c r="BH238" s="187">
        <f>IF(N238="sníž. přenesená",J238,0)</f>
        <v>0</v>
      </c>
      <c r="BI238" s="187">
        <f>IF(N238="nulová",J238,0)</f>
        <v>0</v>
      </c>
      <c r="BJ238" s="19" t="s">
        <v>80</v>
      </c>
      <c r="BK238" s="187">
        <f>ROUND(I238*H238,2)</f>
        <v>0</v>
      </c>
      <c r="BL238" s="19" t="s">
        <v>250</v>
      </c>
      <c r="BM238" s="19" t="s">
        <v>1219</v>
      </c>
    </row>
    <row r="239" s="1" customFormat="1">
      <c r="B239" s="37"/>
      <c r="D239" s="188" t="s">
        <v>163</v>
      </c>
      <c r="F239" s="189" t="s">
        <v>1034</v>
      </c>
      <c r="I239" s="121"/>
      <c r="L239" s="37"/>
      <c r="M239" s="190"/>
      <c r="N239" s="67"/>
      <c r="O239" s="67"/>
      <c r="P239" s="67"/>
      <c r="Q239" s="67"/>
      <c r="R239" s="67"/>
      <c r="S239" s="67"/>
      <c r="T239" s="68"/>
      <c r="AT239" s="19" t="s">
        <v>163</v>
      </c>
      <c r="AU239" s="19" t="s">
        <v>82</v>
      </c>
    </row>
    <row r="240" s="12" customFormat="1">
      <c r="B240" s="191"/>
      <c r="D240" s="188" t="s">
        <v>165</v>
      </c>
      <c r="E240" s="198" t="s">
        <v>3</v>
      </c>
      <c r="F240" s="192" t="s">
        <v>1220</v>
      </c>
      <c r="H240" s="193">
        <v>239.87100000000001</v>
      </c>
      <c r="I240" s="194"/>
      <c r="L240" s="191"/>
      <c r="M240" s="195"/>
      <c r="N240" s="196"/>
      <c r="O240" s="196"/>
      <c r="P240" s="196"/>
      <c r="Q240" s="196"/>
      <c r="R240" s="196"/>
      <c r="S240" s="196"/>
      <c r="T240" s="197"/>
      <c r="AT240" s="198" t="s">
        <v>165</v>
      </c>
      <c r="AU240" s="198" t="s">
        <v>82</v>
      </c>
      <c r="AV240" s="12" t="s">
        <v>82</v>
      </c>
      <c r="AW240" s="12" t="s">
        <v>33</v>
      </c>
      <c r="AX240" s="12" t="s">
        <v>72</v>
      </c>
      <c r="AY240" s="198" t="s">
        <v>154</v>
      </c>
    </row>
    <row r="241" s="12" customFormat="1">
      <c r="B241" s="191"/>
      <c r="D241" s="188" t="s">
        <v>165</v>
      </c>
      <c r="E241" s="198" t="s">
        <v>3</v>
      </c>
      <c r="F241" s="192" t="s">
        <v>1221</v>
      </c>
      <c r="H241" s="193">
        <v>123.5</v>
      </c>
      <c r="I241" s="194"/>
      <c r="L241" s="191"/>
      <c r="M241" s="195"/>
      <c r="N241" s="196"/>
      <c r="O241" s="196"/>
      <c r="P241" s="196"/>
      <c r="Q241" s="196"/>
      <c r="R241" s="196"/>
      <c r="S241" s="196"/>
      <c r="T241" s="197"/>
      <c r="AT241" s="198" t="s">
        <v>165</v>
      </c>
      <c r="AU241" s="198" t="s">
        <v>82</v>
      </c>
      <c r="AV241" s="12" t="s">
        <v>82</v>
      </c>
      <c r="AW241" s="12" t="s">
        <v>33</v>
      </c>
      <c r="AX241" s="12" t="s">
        <v>72</v>
      </c>
      <c r="AY241" s="198" t="s">
        <v>154</v>
      </c>
    </row>
    <row r="242" s="12" customFormat="1">
      <c r="B242" s="191"/>
      <c r="D242" s="188" t="s">
        <v>165</v>
      </c>
      <c r="E242" s="198" t="s">
        <v>3</v>
      </c>
      <c r="F242" s="192" t="s">
        <v>1222</v>
      </c>
      <c r="H242" s="193">
        <v>48.579999999999998</v>
      </c>
      <c r="I242" s="194"/>
      <c r="L242" s="191"/>
      <c r="M242" s="195"/>
      <c r="N242" s="196"/>
      <c r="O242" s="196"/>
      <c r="P242" s="196"/>
      <c r="Q242" s="196"/>
      <c r="R242" s="196"/>
      <c r="S242" s="196"/>
      <c r="T242" s="197"/>
      <c r="AT242" s="198" t="s">
        <v>165</v>
      </c>
      <c r="AU242" s="198" t="s">
        <v>82</v>
      </c>
      <c r="AV242" s="12" t="s">
        <v>82</v>
      </c>
      <c r="AW242" s="12" t="s">
        <v>33</v>
      </c>
      <c r="AX242" s="12" t="s">
        <v>72</v>
      </c>
      <c r="AY242" s="198" t="s">
        <v>154</v>
      </c>
    </row>
    <row r="243" s="13" customFormat="1">
      <c r="B243" s="199"/>
      <c r="D243" s="188" t="s">
        <v>165</v>
      </c>
      <c r="E243" s="200" t="s">
        <v>3</v>
      </c>
      <c r="F243" s="201" t="s">
        <v>179</v>
      </c>
      <c r="H243" s="202">
        <v>411.95100000000002</v>
      </c>
      <c r="I243" s="203"/>
      <c r="L243" s="199"/>
      <c r="M243" s="204"/>
      <c r="N243" s="205"/>
      <c r="O243" s="205"/>
      <c r="P243" s="205"/>
      <c r="Q243" s="205"/>
      <c r="R243" s="205"/>
      <c r="S243" s="205"/>
      <c r="T243" s="206"/>
      <c r="AT243" s="200" t="s">
        <v>165</v>
      </c>
      <c r="AU243" s="200" t="s">
        <v>82</v>
      </c>
      <c r="AV243" s="13" t="s">
        <v>161</v>
      </c>
      <c r="AW243" s="13" t="s">
        <v>33</v>
      </c>
      <c r="AX243" s="13" t="s">
        <v>72</v>
      </c>
      <c r="AY243" s="200" t="s">
        <v>154</v>
      </c>
    </row>
    <row r="244" s="12" customFormat="1">
      <c r="B244" s="191"/>
      <c r="D244" s="188" t="s">
        <v>165</v>
      </c>
      <c r="E244" s="198" t="s">
        <v>3</v>
      </c>
      <c r="F244" s="192" t="s">
        <v>1223</v>
      </c>
      <c r="H244" s="193">
        <v>1235.8530000000001</v>
      </c>
      <c r="I244" s="194"/>
      <c r="L244" s="191"/>
      <c r="M244" s="195"/>
      <c r="N244" s="196"/>
      <c r="O244" s="196"/>
      <c r="P244" s="196"/>
      <c r="Q244" s="196"/>
      <c r="R244" s="196"/>
      <c r="S244" s="196"/>
      <c r="T244" s="197"/>
      <c r="AT244" s="198" t="s">
        <v>165</v>
      </c>
      <c r="AU244" s="198" t="s">
        <v>82</v>
      </c>
      <c r="AV244" s="12" t="s">
        <v>82</v>
      </c>
      <c r="AW244" s="12" t="s">
        <v>33</v>
      </c>
      <c r="AX244" s="12" t="s">
        <v>80</v>
      </c>
      <c r="AY244" s="198" t="s">
        <v>154</v>
      </c>
    </row>
    <row r="245" s="1" customFormat="1" ht="16.5" customHeight="1">
      <c r="B245" s="175"/>
      <c r="C245" s="207" t="s">
        <v>545</v>
      </c>
      <c r="D245" s="207" t="s">
        <v>232</v>
      </c>
      <c r="E245" s="208" t="s">
        <v>1045</v>
      </c>
      <c r="F245" s="209" t="s">
        <v>1046</v>
      </c>
      <c r="G245" s="210" t="s">
        <v>235</v>
      </c>
      <c r="H245" s="211">
        <v>0.14399999999999999</v>
      </c>
      <c r="I245" s="212"/>
      <c r="J245" s="213">
        <f>ROUND(I245*H245,2)</f>
        <v>0</v>
      </c>
      <c r="K245" s="209" t="s">
        <v>160</v>
      </c>
      <c r="L245" s="214"/>
      <c r="M245" s="215" t="s">
        <v>3</v>
      </c>
      <c r="N245" s="216" t="s">
        <v>43</v>
      </c>
      <c r="O245" s="67"/>
      <c r="P245" s="185">
        <f>O245*H245</f>
        <v>0</v>
      </c>
      <c r="Q245" s="185">
        <v>1</v>
      </c>
      <c r="R245" s="185">
        <f>Q245*H245</f>
        <v>0.14399999999999999</v>
      </c>
      <c r="S245" s="185">
        <v>0</v>
      </c>
      <c r="T245" s="186">
        <f>S245*H245</f>
        <v>0</v>
      </c>
      <c r="AR245" s="19" t="s">
        <v>352</v>
      </c>
      <c r="AT245" s="19" t="s">
        <v>232</v>
      </c>
      <c r="AU245" s="19" t="s">
        <v>82</v>
      </c>
      <c r="AY245" s="19" t="s">
        <v>154</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250</v>
      </c>
      <c r="BM245" s="19" t="s">
        <v>1224</v>
      </c>
    </row>
    <row r="246" s="1" customFormat="1">
      <c r="B246" s="37"/>
      <c r="D246" s="188" t="s">
        <v>247</v>
      </c>
      <c r="F246" s="189" t="s">
        <v>1048</v>
      </c>
      <c r="I246" s="121"/>
      <c r="L246" s="37"/>
      <c r="M246" s="190"/>
      <c r="N246" s="67"/>
      <c r="O246" s="67"/>
      <c r="P246" s="67"/>
      <c r="Q246" s="67"/>
      <c r="R246" s="67"/>
      <c r="S246" s="67"/>
      <c r="T246" s="68"/>
      <c r="AT246" s="19" t="s">
        <v>247</v>
      </c>
      <c r="AU246" s="19" t="s">
        <v>82</v>
      </c>
    </row>
    <row r="247" s="12" customFormat="1">
      <c r="B247" s="191"/>
      <c r="D247" s="188" t="s">
        <v>165</v>
      </c>
      <c r="E247" s="198" t="s">
        <v>3</v>
      </c>
      <c r="F247" s="192" t="s">
        <v>1225</v>
      </c>
      <c r="H247" s="193">
        <v>481.351</v>
      </c>
      <c r="I247" s="194"/>
      <c r="L247" s="191"/>
      <c r="M247" s="195"/>
      <c r="N247" s="196"/>
      <c r="O247" s="196"/>
      <c r="P247" s="196"/>
      <c r="Q247" s="196"/>
      <c r="R247" s="196"/>
      <c r="S247" s="196"/>
      <c r="T247" s="197"/>
      <c r="AT247" s="198" t="s">
        <v>165</v>
      </c>
      <c r="AU247" s="198" t="s">
        <v>82</v>
      </c>
      <c r="AV247" s="12" t="s">
        <v>82</v>
      </c>
      <c r="AW247" s="12" t="s">
        <v>33</v>
      </c>
      <c r="AX247" s="12" t="s">
        <v>80</v>
      </c>
      <c r="AY247" s="198" t="s">
        <v>154</v>
      </c>
    </row>
    <row r="248" s="12" customFormat="1">
      <c r="B248" s="191"/>
      <c r="D248" s="188" t="s">
        <v>165</v>
      </c>
      <c r="F248" s="192" t="s">
        <v>1226</v>
      </c>
      <c r="H248" s="193">
        <v>0.14399999999999999</v>
      </c>
      <c r="I248" s="194"/>
      <c r="L248" s="191"/>
      <c r="M248" s="195"/>
      <c r="N248" s="196"/>
      <c r="O248" s="196"/>
      <c r="P248" s="196"/>
      <c r="Q248" s="196"/>
      <c r="R248" s="196"/>
      <c r="S248" s="196"/>
      <c r="T248" s="197"/>
      <c r="AT248" s="198" t="s">
        <v>165</v>
      </c>
      <c r="AU248" s="198" t="s">
        <v>82</v>
      </c>
      <c r="AV248" s="12" t="s">
        <v>82</v>
      </c>
      <c r="AW248" s="12" t="s">
        <v>4</v>
      </c>
      <c r="AX248" s="12" t="s">
        <v>80</v>
      </c>
      <c r="AY248" s="198" t="s">
        <v>154</v>
      </c>
    </row>
    <row r="249" s="1" customFormat="1" ht="16.5" customHeight="1">
      <c r="B249" s="175"/>
      <c r="C249" s="207" t="s">
        <v>549</v>
      </c>
      <c r="D249" s="207" t="s">
        <v>232</v>
      </c>
      <c r="E249" s="208" t="s">
        <v>1051</v>
      </c>
      <c r="F249" s="209" t="s">
        <v>1052</v>
      </c>
      <c r="G249" s="210" t="s">
        <v>1053</v>
      </c>
      <c r="H249" s="211">
        <v>336.94600000000003</v>
      </c>
      <c r="I249" s="212"/>
      <c r="J249" s="213">
        <f>ROUND(I249*H249,2)</f>
        <v>0</v>
      </c>
      <c r="K249" s="209" t="s">
        <v>160</v>
      </c>
      <c r="L249" s="214"/>
      <c r="M249" s="215" t="s">
        <v>3</v>
      </c>
      <c r="N249" s="216" t="s">
        <v>43</v>
      </c>
      <c r="O249" s="67"/>
      <c r="P249" s="185">
        <f>O249*H249</f>
        <v>0</v>
      </c>
      <c r="Q249" s="185">
        <v>0.001</v>
      </c>
      <c r="R249" s="185">
        <f>Q249*H249</f>
        <v>0.33694600000000002</v>
      </c>
      <c r="S249" s="185">
        <v>0</v>
      </c>
      <c r="T249" s="186">
        <f>S249*H249</f>
        <v>0</v>
      </c>
      <c r="AR249" s="19" t="s">
        <v>352</v>
      </c>
      <c r="AT249" s="19" t="s">
        <v>232</v>
      </c>
      <c r="AU249" s="19" t="s">
        <v>82</v>
      </c>
      <c r="AY249" s="19" t="s">
        <v>154</v>
      </c>
      <c r="BE249" s="187">
        <f>IF(N249="základní",J249,0)</f>
        <v>0</v>
      </c>
      <c r="BF249" s="187">
        <f>IF(N249="snížená",J249,0)</f>
        <v>0</v>
      </c>
      <c r="BG249" s="187">
        <f>IF(N249="zákl. přenesená",J249,0)</f>
        <v>0</v>
      </c>
      <c r="BH249" s="187">
        <f>IF(N249="sníž. přenesená",J249,0)</f>
        <v>0</v>
      </c>
      <c r="BI249" s="187">
        <f>IF(N249="nulová",J249,0)</f>
        <v>0</v>
      </c>
      <c r="BJ249" s="19" t="s">
        <v>80</v>
      </c>
      <c r="BK249" s="187">
        <f>ROUND(I249*H249,2)</f>
        <v>0</v>
      </c>
      <c r="BL249" s="19" t="s">
        <v>250</v>
      </c>
      <c r="BM249" s="19" t="s">
        <v>1227</v>
      </c>
    </row>
    <row r="250" s="12" customFormat="1">
      <c r="B250" s="191"/>
      <c r="D250" s="188" t="s">
        <v>165</v>
      </c>
      <c r="E250" s="198" t="s">
        <v>3</v>
      </c>
      <c r="F250" s="192" t="s">
        <v>1228</v>
      </c>
      <c r="H250" s="193">
        <v>962.702</v>
      </c>
      <c r="I250" s="194"/>
      <c r="L250" s="191"/>
      <c r="M250" s="195"/>
      <c r="N250" s="196"/>
      <c r="O250" s="196"/>
      <c r="P250" s="196"/>
      <c r="Q250" s="196"/>
      <c r="R250" s="196"/>
      <c r="S250" s="196"/>
      <c r="T250" s="197"/>
      <c r="AT250" s="198" t="s">
        <v>165</v>
      </c>
      <c r="AU250" s="198" t="s">
        <v>82</v>
      </c>
      <c r="AV250" s="12" t="s">
        <v>82</v>
      </c>
      <c r="AW250" s="12" t="s">
        <v>33</v>
      </c>
      <c r="AX250" s="12" t="s">
        <v>80</v>
      </c>
      <c r="AY250" s="198" t="s">
        <v>154</v>
      </c>
    </row>
    <row r="251" s="12" customFormat="1">
      <c r="B251" s="191"/>
      <c r="D251" s="188" t="s">
        <v>165</v>
      </c>
      <c r="F251" s="192" t="s">
        <v>1229</v>
      </c>
      <c r="H251" s="193">
        <v>336.94600000000003</v>
      </c>
      <c r="I251" s="194"/>
      <c r="L251" s="191"/>
      <c r="M251" s="195"/>
      <c r="N251" s="196"/>
      <c r="O251" s="196"/>
      <c r="P251" s="196"/>
      <c r="Q251" s="196"/>
      <c r="R251" s="196"/>
      <c r="S251" s="196"/>
      <c r="T251" s="197"/>
      <c r="AT251" s="198" t="s">
        <v>165</v>
      </c>
      <c r="AU251" s="198" t="s">
        <v>82</v>
      </c>
      <c r="AV251" s="12" t="s">
        <v>82</v>
      </c>
      <c r="AW251" s="12" t="s">
        <v>4</v>
      </c>
      <c r="AX251" s="12" t="s">
        <v>80</v>
      </c>
      <c r="AY251" s="198" t="s">
        <v>154</v>
      </c>
    </row>
    <row r="252" s="1" customFormat="1" ht="16.5" customHeight="1">
      <c r="B252" s="175"/>
      <c r="C252" s="176" t="s">
        <v>553</v>
      </c>
      <c r="D252" s="176" t="s">
        <v>156</v>
      </c>
      <c r="E252" s="177" t="s">
        <v>1057</v>
      </c>
      <c r="F252" s="178" t="s">
        <v>1058</v>
      </c>
      <c r="G252" s="179" t="s">
        <v>206</v>
      </c>
      <c r="H252" s="180">
        <v>575.51999999999998</v>
      </c>
      <c r="I252" s="181"/>
      <c r="J252" s="182">
        <f>ROUND(I252*H252,2)</f>
        <v>0</v>
      </c>
      <c r="K252" s="178" t="s">
        <v>160</v>
      </c>
      <c r="L252" s="37"/>
      <c r="M252" s="183" t="s">
        <v>3</v>
      </c>
      <c r="N252" s="184" t="s">
        <v>43</v>
      </c>
      <c r="O252" s="67"/>
      <c r="P252" s="185">
        <f>O252*H252</f>
        <v>0</v>
      </c>
      <c r="Q252" s="185">
        <v>0</v>
      </c>
      <c r="R252" s="185">
        <f>Q252*H252</f>
        <v>0</v>
      </c>
      <c r="S252" s="185">
        <v>0</v>
      </c>
      <c r="T252" s="186">
        <f>S252*H252</f>
        <v>0</v>
      </c>
      <c r="AR252" s="19" t="s">
        <v>250</v>
      </c>
      <c r="AT252" s="19" t="s">
        <v>156</v>
      </c>
      <c r="AU252" s="19" t="s">
        <v>82</v>
      </c>
      <c r="AY252" s="19" t="s">
        <v>154</v>
      </c>
      <c r="BE252" s="187">
        <f>IF(N252="základní",J252,0)</f>
        <v>0</v>
      </c>
      <c r="BF252" s="187">
        <f>IF(N252="snížená",J252,0)</f>
        <v>0</v>
      </c>
      <c r="BG252" s="187">
        <f>IF(N252="zákl. přenesená",J252,0)</f>
        <v>0</v>
      </c>
      <c r="BH252" s="187">
        <f>IF(N252="sníž. přenesená",J252,0)</f>
        <v>0</v>
      </c>
      <c r="BI252" s="187">
        <f>IF(N252="nulová",J252,0)</f>
        <v>0</v>
      </c>
      <c r="BJ252" s="19" t="s">
        <v>80</v>
      </c>
      <c r="BK252" s="187">
        <f>ROUND(I252*H252,2)</f>
        <v>0</v>
      </c>
      <c r="BL252" s="19" t="s">
        <v>250</v>
      </c>
      <c r="BM252" s="19" t="s">
        <v>1230</v>
      </c>
    </row>
    <row r="253" s="1" customFormat="1">
      <c r="B253" s="37"/>
      <c r="D253" s="188" t="s">
        <v>163</v>
      </c>
      <c r="F253" s="189" t="s">
        <v>1060</v>
      </c>
      <c r="I253" s="121"/>
      <c r="L253" s="37"/>
      <c r="M253" s="190"/>
      <c r="N253" s="67"/>
      <c r="O253" s="67"/>
      <c r="P253" s="67"/>
      <c r="Q253" s="67"/>
      <c r="R253" s="67"/>
      <c r="S253" s="67"/>
      <c r="T253" s="68"/>
      <c r="AT253" s="19" t="s">
        <v>163</v>
      </c>
      <c r="AU253" s="19" t="s">
        <v>82</v>
      </c>
    </row>
    <row r="254" s="12" customFormat="1">
      <c r="B254" s="191"/>
      <c r="D254" s="188" t="s">
        <v>165</v>
      </c>
      <c r="E254" s="198" t="s">
        <v>3</v>
      </c>
      <c r="F254" s="192" t="s">
        <v>1231</v>
      </c>
      <c r="H254" s="193">
        <v>575.51999999999998</v>
      </c>
      <c r="I254" s="194"/>
      <c r="L254" s="191"/>
      <c r="M254" s="195"/>
      <c r="N254" s="196"/>
      <c r="O254" s="196"/>
      <c r="P254" s="196"/>
      <c r="Q254" s="196"/>
      <c r="R254" s="196"/>
      <c r="S254" s="196"/>
      <c r="T254" s="197"/>
      <c r="AT254" s="198" t="s">
        <v>165</v>
      </c>
      <c r="AU254" s="198" t="s">
        <v>82</v>
      </c>
      <c r="AV254" s="12" t="s">
        <v>82</v>
      </c>
      <c r="AW254" s="12" t="s">
        <v>33</v>
      </c>
      <c r="AX254" s="12" t="s">
        <v>80</v>
      </c>
      <c r="AY254" s="198" t="s">
        <v>154</v>
      </c>
    </row>
    <row r="255" s="1" customFormat="1" ht="16.5" customHeight="1">
      <c r="B255" s="175"/>
      <c r="C255" s="207" t="s">
        <v>557</v>
      </c>
      <c r="D255" s="207" t="s">
        <v>232</v>
      </c>
      <c r="E255" s="208" t="s">
        <v>1062</v>
      </c>
      <c r="F255" s="209" t="s">
        <v>1063</v>
      </c>
      <c r="G255" s="210" t="s">
        <v>206</v>
      </c>
      <c r="H255" s="211">
        <v>581.27499999999998</v>
      </c>
      <c r="I255" s="212"/>
      <c r="J255" s="213">
        <f>ROUND(I255*H255,2)</f>
        <v>0</v>
      </c>
      <c r="K255" s="209" t="s">
        <v>160</v>
      </c>
      <c r="L255" s="214"/>
      <c r="M255" s="215" t="s">
        <v>3</v>
      </c>
      <c r="N255" s="216" t="s">
        <v>43</v>
      </c>
      <c r="O255" s="67"/>
      <c r="P255" s="185">
        <f>O255*H255</f>
        <v>0</v>
      </c>
      <c r="Q255" s="185">
        <v>0.00059999999999999995</v>
      </c>
      <c r="R255" s="185">
        <f>Q255*H255</f>
        <v>0.34876499999999994</v>
      </c>
      <c r="S255" s="185">
        <v>0</v>
      </c>
      <c r="T255" s="186">
        <f>S255*H255</f>
        <v>0</v>
      </c>
      <c r="AR255" s="19" t="s">
        <v>352</v>
      </c>
      <c r="AT255" s="19" t="s">
        <v>232</v>
      </c>
      <c r="AU255" s="19" t="s">
        <v>82</v>
      </c>
      <c r="AY255" s="19" t="s">
        <v>154</v>
      </c>
      <c r="BE255" s="187">
        <f>IF(N255="základní",J255,0)</f>
        <v>0</v>
      </c>
      <c r="BF255" s="187">
        <f>IF(N255="snížená",J255,0)</f>
        <v>0</v>
      </c>
      <c r="BG255" s="187">
        <f>IF(N255="zákl. přenesená",J255,0)</f>
        <v>0</v>
      </c>
      <c r="BH255" s="187">
        <f>IF(N255="sníž. přenesená",J255,0)</f>
        <v>0</v>
      </c>
      <c r="BI255" s="187">
        <f>IF(N255="nulová",J255,0)</f>
        <v>0</v>
      </c>
      <c r="BJ255" s="19" t="s">
        <v>80</v>
      </c>
      <c r="BK255" s="187">
        <f>ROUND(I255*H255,2)</f>
        <v>0</v>
      </c>
      <c r="BL255" s="19" t="s">
        <v>250</v>
      </c>
      <c r="BM255" s="19" t="s">
        <v>1232</v>
      </c>
    </row>
    <row r="256" s="12" customFormat="1">
      <c r="B256" s="191"/>
      <c r="D256" s="188" t="s">
        <v>165</v>
      </c>
      <c r="F256" s="192" t="s">
        <v>1233</v>
      </c>
      <c r="H256" s="193">
        <v>581.27499999999998</v>
      </c>
      <c r="I256" s="194"/>
      <c r="L256" s="191"/>
      <c r="M256" s="195"/>
      <c r="N256" s="196"/>
      <c r="O256" s="196"/>
      <c r="P256" s="196"/>
      <c r="Q256" s="196"/>
      <c r="R256" s="196"/>
      <c r="S256" s="196"/>
      <c r="T256" s="197"/>
      <c r="AT256" s="198" t="s">
        <v>165</v>
      </c>
      <c r="AU256" s="198" t="s">
        <v>82</v>
      </c>
      <c r="AV256" s="12" t="s">
        <v>82</v>
      </c>
      <c r="AW256" s="12" t="s">
        <v>4</v>
      </c>
      <c r="AX256" s="12" t="s">
        <v>80</v>
      </c>
      <c r="AY256" s="198" t="s">
        <v>154</v>
      </c>
    </row>
    <row r="257" s="1" customFormat="1" ht="22.5" customHeight="1">
      <c r="B257" s="175"/>
      <c r="C257" s="176" t="s">
        <v>561</v>
      </c>
      <c r="D257" s="176" t="s">
        <v>156</v>
      </c>
      <c r="E257" s="177" t="s">
        <v>1066</v>
      </c>
      <c r="F257" s="178" t="s">
        <v>1067</v>
      </c>
      <c r="G257" s="179" t="s">
        <v>206</v>
      </c>
      <c r="H257" s="180">
        <v>79.159999999999997</v>
      </c>
      <c r="I257" s="181"/>
      <c r="J257" s="182">
        <f>ROUND(I257*H257,2)</f>
        <v>0</v>
      </c>
      <c r="K257" s="178" t="s">
        <v>160</v>
      </c>
      <c r="L257" s="37"/>
      <c r="M257" s="183" t="s">
        <v>3</v>
      </c>
      <c r="N257" s="184" t="s">
        <v>43</v>
      </c>
      <c r="O257" s="67"/>
      <c r="P257" s="185">
        <f>O257*H257</f>
        <v>0</v>
      </c>
      <c r="Q257" s="185">
        <v>0.00080999999999999996</v>
      </c>
      <c r="R257" s="185">
        <f>Q257*H257</f>
        <v>0.064119599999999999</v>
      </c>
      <c r="S257" s="185">
        <v>0</v>
      </c>
      <c r="T257" s="186">
        <f>S257*H257</f>
        <v>0</v>
      </c>
      <c r="AR257" s="19" t="s">
        <v>250</v>
      </c>
      <c r="AT257" s="19" t="s">
        <v>156</v>
      </c>
      <c r="AU257" s="19" t="s">
        <v>82</v>
      </c>
      <c r="AY257" s="19" t="s">
        <v>154</v>
      </c>
      <c r="BE257" s="187">
        <f>IF(N257="základní",J257,0)</f>
        <v>0</v>
      </c>
      <c r="BF257" s="187">
        <f>IF(N257="snížená",J257,0)</f>
        <v>0</v>
      </c>
      <c r="BG257" s="187">
        <f>IF(N257="zákl. přenesená",J257,0)</f>
        <v>0</v>
      </c>
      <c r="BH257" s="187">
        <f>IF(N257="sníž. přenesená",J257,0)</f>
        <v>0</v>
      </c>
      <c r="BI257" s="187">
        <f>IF(N257="nulová",J257,0)</f>
        <v>0</v>
      </c>
      <c r="BJ257" s="19" t="s">
        <v>80</v>
      </c>
      <c r="BK257" s="187">
        <f>ROUND(I257*H257,2)</f>
        <v>0</v>
      </c>
      <c r="BL257" s="19" t="s">
        <v>250</v>
      </c>
      <c r="BM257" s="19" t="s">
        <v>1234</v>
      </c>
    </row>
    <row r="258" s="14" customFormat="1">
      <c r="B258" s="217"/>
      <c r="D258" s="188" t="s">
        <v>165</v>
      </c>
      <c r="E258" s="218" t="s">
        <v>3</v>
      </c>
      <c r="F258" s="219" t="s">
        <v>1235</v>
      </c>
      <c r="H258" s="218" t="s">
        <v>3</v>
      </c>
      <c r="I258" s="220"/>
      <c r="L258" s="217"/>
      <c r="M258" s="221"/>
      <c r="N258" s="222"/>
      <c r="O258" s="222"/>
      <c r="P258" s="222"/>
      <c r="Q258" s="222"/>
      <c r="R258" s="222"/>
      <c r="S258" s="222"/>
      <c r="T258" s="223"/>
      <c r="AT258" s="218" t="s">
        <v>165</v>
      </c>
      <c r="AU258" s="218" t="s">
        <v>82</v>
      </c>
      <c r="AV258" s="14" t="s">
        <v>80</v>
      </c>
      <c r="AW258" s="14" t="s">
        <v>33</v>
      </c>
      <c r="AX258" s="14" t="s">
        <v>72</v>
      </c>
      <c r="AY258" s="218" t="s">
        <v>154</v>
      </c>
    </row>
    <row r="259" s="12" customFormat="1">
      <c r="B259" s="191"/>
      <c r="D259" s="188" t="s">
        <v>165</v>
      </c>
      <c r="E259" s="198" t="s">
        <v>3</v>
      </c>
      <c r="F259" s="192" t="s">
        <v>1236</v>
      </c>
      <c r="H259" s="193">
        <v>40</v>
      </c>
      <c r="I259" s="194"/>
      <c r="L259" s="191"/>
      <c r="M259" s="195"/>
      <c r="N259" s="196"/>
      <c r="O259" s="196"/>
      <c r="P259" s="196"/>
      <c r="Q259" s="196"/>
      <c r="R259" s="196"/>
      <c r="S259" s="196"/>
      <c r="T259" s="197"/>
      <c r="AT259" s="198" t="s">
        <v>165</v>
      </c>
      <c r="AU259" s="198" t="s">
        <v>82</v>
      </c>
      <c r="AV259" s="12" t="s">
        <v>82</v>
      </c>
      <c r="AW259" s="12" t="s">
        <v>33</v>
      </c>
      <c r="AX259" s="12" t="s">
        <v>72</v>
      </c>
      <c r="AY259" s="198" t="s">
        <v>154</v>
      </c>
    </row>
    <row r="260" s="12" customFormat="1">
      <c r="B260" s="191"/>
      <c r="D260" s="188" t="s">
        <v>165</v>
      </c>
      <c r="E260" s="198" t="s">
        <v>3</v>
      </c>
      <c r="F260" s="192" t="s">
        <v>1237</v>
      </c>
      <c r="H260" s="193">
        <v>39.159999999999997</v>
      </c>
      <c r="I260" s="194"/>
      <c r="L260" s="191"/>
      <c r="M260" s="195"/>
      <c r="N260" s="196"/>
      <c r="O260" s="196"/>
      <c r="P260" s="196"/>
      <c r="Q260" s="196"/>
      <c r="R260" s="196"/>
      <c r="S260" s="196"/>
      <c r="T260" s="197"/>
      <c r="AT260" s="198" t="s">
        <v>165</v>
      </c>
      <c r="AU260" s="198" t="s">
        <v>82</v>
      </c>
      <c r="AV260" s="12" t="s">
        <v>82</v>
      </c>
      <c r="AW260" s="12" t="s">
        <v>33</v>
      </c>
      <c r="AX260" s="12" t="s">
        <v>72</v>
      </c>
      <c r="AY260" s="198" t="s">
        <v>154</v>
      </c>
    </row>
    <row r="261" s="13" customFormat="1">
      <c r="B261" s="199"/>
      <c r="D261" s="188" t="s">
        <v>165</v>
      </c>
      <c r="E261" s="200" t="s">
        <v>3</v>
      </c>
      <c r="F261" s="201" t="s">
        <v>179</v>
      </c>
      <c r="H261" s="202">
        <v>79.159999999999997</v>
      </c>
      <c r="I261" s="203"/>
      <c r="L261" s="199"/>
      <c r="M261" s="204"/>
      <c r="N261" s="205"/>
      <c r="O261" s="205"/>
      <c r="P261" s="205"/>
      <c r="Q261" s="205"/>
      <c r="R261" s="205"/>
      <c r="S261" s="205"/>
      <c r="T261" s="206"/>
      <c r="AT261" s="200" t="s">
        <v>165</v>
      </c>
      <c r="AU261" s="200" t="s">
        <v>82</v>
      </c>
      <c r="AV261" s="13" t="s">
        <v>161</v>
      </c>
      <c r="AW261" s="13" t="s">
        <v>33</v>
      </c>
      <c r="AX261" s="13" t="s">
        <v>80</v>
      </c>
      <c r="AY261" s="200" t="s">
        <v>154</v>
      </c>
    </row>
    <row r="262" s="1" customFormat="1" ht="22.5" customHeight="1">
      <c r="B262" s="175"/>
      <c r="C262" s="176" t="s">
        <v>568</v>
      </c>
      <c r="D262" s="176" t="s">
        <v>156</v>
      </c>
      <c r="E262" s="177" t="s">
        <v>1072</v>
      </c>
      <c r="F262" s="178" t="s">
        <v>1073</v>
      </c>
      <c r="G262" s="179" t="s">
        <v>1074</v>
      </c>
      <c r="H262" s="227"/>
      <c r="I262" s="181"/>
      <c r="J262" s="182">
        <f>ROUND(I262*H262,2)</f>
        <v>0</v>
      </c>
      <c r="K262" s="178" t="s">
        <v>160</v>
      </c>
      <c r="L262" s="37"/>
      <c r="M262" s="183" t="s">
        <v>3</v>
      </c>
      <c r="N262" s="184" t="s">
        <v>43</v>
      </c>
      <c r="O262" s="67"/>
      <c r="P262" s="185">
        <f>O262*H262</f>
        <v>0</v>
      </c>
      <c r="Q262" s="185">
        <v>0</v>
      </c>
      <c r="R262" s="185">
        <f>Q262*H262</f>
        <v>0</v>
      </c>
      <c r="S262" s="185">
        <v>0</v>
      </c>
      <c r="T262" s="186">
        <f>S262*H262</f>
        <v>0</v>
      </c>
      <c r="AR262" s="19" t="s">
        <v>250</v>
      </c>
      <c r="AT262" s="19" t="s">
        <v>156</v>
      </c>
      <c r="AU262" s="19" t="s">
        <v>82</v>
      </c>
      <c r="AY262" s="19" t="s">
        <v>154</v>
      </c>
      <c r="BE262" s="187">
        <f>IF(N262="základní",J262,0)</f>
        <v>0</v>
      </c>
      <c r="BF262" s="187">
        <f>IF(N262="snížená",J262,0)</f>
        <v>0</v>
      </c>
      <c r="BG262" s="187">
        <f>IF(N262="zákl. přenesená",J262,0)</f>
        <v>0</v>
      </c>
      <c r="BH262" s="187">
        <f>IF(N262="sníž. přenesená",J262,0)</f>
        <v>0</v>
      </c>
      <c r="BI262" s="187">
        <f>IF(N262="nulová",J262,0)</f>
        <v>0</v>
      </c>
      <c r="BJ262" s="19" t="s">
        <v>80</v>
      </c>
      <c r="BK262" s="187">
        <f>ROUND(I262*H262,2)</f>
        <v>0</v>
      </c>
      <c r="BL262" s="19" t="s">
        <v>250</v>
      </c>
      <c r="BM262" s="19" t="s">
        <v>1238</v>
      </c>
    </row>
    <row r="263" s="1" customFormat="1">
      <c r="B263" s="37"/>
      <c r="D263" s="188" t="s">
        <v>163</v>
      </c>
      <c r="F263" s="189" t="s">
        <v>1076</v>
      </c>
      <c r="I263" s="121"/>
      <c r="L263" s="37"/>
      <c r="M263" s="190"/>
      <c r="N263" s="67"/>
      <c r="O263" s="67"/>
      <c r="P263" s="67"/>
      <c r="Q263" s="67"/>
      <c r="R263" s="67"/>
      <c r="S263" s="67"/>
      <c r="T263" s="68"/>
      <c r="AT263" s="19" t="s">
        <v>163</v>
      </c>
      <c r="AU263" s="19" t="s">
        <v>82</v>
      </c>
    </row>
    <row r="264" s="11" customFormat="1" ht="22.8" customHeight="1">
      <c r="B264" s="162"/>
      <c r="D264" s="163" t="s">
        <v>71</v>
      </c>
      <c r="E264" s="173" t="s">
        <v>1077</v>
      </c>
      <c r="F264" s="173" t="s">
        <v>1078</v>
      </c>
      <c r="I264" s="165"/>
      <c r="J264" s="174">
        <f>BK264</f>
        <v>0</v>
      </c>
      <c r="L264" s="162"/>
      <c r="M264" s="167"/>
      <c r="N264" s="168"/>
      <c r="O264" s="168"/>
      <c r="P264" s="169">
        <f>SUM(P265:P289)</f>
        <v>0</v>
      </c>
      <c r="Q264" s="168"/>
      <c r="R264" s="169">
        <f>SUM(R265:R289)</f>
        <v>0.0068693999999999995</v>
      </c>
      <c r="S264" s="168"/>
      <c r="T264" s="170">
        <f>SUM(T265:T289)</f>
        <v>0</v>
      </c>
      <c r="AR264" s="163" t="s">
        <v>82</v>
      </c>
      <c r="AT264" s="171" t="s">
        <v>71</v>
      </c>
      <c r="AU264" s="171" t="s">
        <v>80</v>
      </c>
      <c r="AY264" s="163" t="s">
        <v>154</v>
      </c>
      <c r="BK264" s="172">
        <f>SUM(BK265:BK289)</f>
        <v>0</v>
      </c>
    </row>
    <row r="265" s="1" customFormat="1" ht="22.5" customHeight="1">
      <c r="B265" s="175"/>
      <c r="C265" s="176" t="s">
        <v>573</v>
      </c>
      <c r="D265" s="176" t="s">
        <v>156</v>
      </c>
      <c r="E265" s="177" t="s">
        <v>1239</v>
      </c>
      <c r="F265" s="178" t="s">
        <v>1240</v>
      </c>
      <c r="G265" s="179" t="s">
        <v>253</v>
      </c>
      <c r="H265" s="180">
        <v>110.95999999999999</v>
      </c>
      <c r="I265" s="181"/>
      <c r="J265" s="182">
        <f>ROUND(I265*H265,2)</f>
        <v>0</v>
      </c>
      <c r="K265" s="178" t="s">
        <v>3</v>
      </c>
      <c r="L265" s="37"/>
      <c r="M265" s="183" t="s">
        <v>3</v>
      </c>
      <c r="N265" s="184" t="s">
        <v>43</v>
      </c>
      <c r="O265" s="67"/>
      <c r="P265" s="185">
        <f>O265*H265</f>
        <v>0</v>
      </c>
      <c r="Q265" s="185">
        <v>6.0000000000000002E-05</v>
      </c>
      <c r="R265" s="185">
        <f>Q265*H265</f>
        <v>0.0066575999999999996</v>
      </c>
      <c r="S265" s="185">
        <v>0</v>
      </c>
      <c r="T265" s="186">
        <f>S265*H265</f>
        <v>0</v>
      </c>
      <c r="AR265" s="19" t="s">
        <v>250</v>
      </c>
      <c r="AT265" s="19" t="s">
        <v>156</v>
      </c>
      <c r="AU265" s="19" t="s">
        <v>82</v>
      </c>
      <c r="AY265" s="19" t="s">
        <v>154</v>
      </c>
      <c r="BE265" s="187">
        <f>IF(N265="základní",J265,0)</f>
        <v>0</v>
      </c>
      <c r="BF265" s="187">
        <f>IF(N265="snížená",J265,0)</f>
        <v>0</v>
      </c>
      <c r="BG265" s="187">
        <f>IF(N265="zákl. přenesená",J265,0)</f>
        <v>0</v>
      </c>
      <c r="BH265" s="187">
        <f>IF(N265="sníž. přenesená",J265,0)</f>
        <v>0</v>
      </c>
      <c r="BI265" s="187">
        <f>IF(N265="nulová",J265,0)</f>
        <v>0</v>
      </c>
      <c r="BJ265" s="19" t="s">
        <v>80</v>
      </c>
      <c r="BK265" s="187">
        <f>ROUND(I265*H265,2)</f>
        <v>0</v>
      </c>
      <c r="BL265" s="19" t="s">
        <v>250</v>
      </c>
      <c r="BM265" s="19" t="s">
        <v>1241</v>
      </c>
    </row>
    <row r="266" s="1" customFormat="1">
      <c r="B266" s="37"/>
      <c r="D266" s="188" t="s">
        <v>163</v>
      </c>
      <c r="F266" s="189" t="s">
        <v>1242</v>
      </c>
      <c r="I266" s="121"/>
      <c r="L266" s="37"/>
      <c r="M266" s="190"/>
      <c r="N266" s="67"/>
      <c r="O266" s="67"/>
      <c r="P266" s="67"/>
      <c r="Q266" s="67"/>
      <c r="R266" s="67"/>
      <c r="S266" s="67"/>
      <c r="T266" s="68"/>
      <c r="AT266" s="19" t="s">
        <v>163</v>
      </c>
      <c r="AU266" s="19" t="s">
        <v>82</v>
      </c>
    </row>
    <row r="267" s="12" customFormat="1">
      <c r="B267" s="191"/>
      <c r="D267" s="188" t="s">
        <v>165</v>
      </c>
      <c r="E267" s="198" t="s">
        <v>3</v>
      </c>
      <c r="F267" s="192" t="s">
        <v>1243</v>
      </c>
      <c r="H267" s="193">
        <v>9.0999999999999996</v>
      </c>
      <c r="I267" s="194"/>
      <c r="L267" s="191"/>
      <c r="M267" s="195"/>
      <c r="N267" s="196"/>
      <c r="O267" s="196"/>
      <c r="P267" s="196"/>
      <c r="Q267" s="196"/>
      <c r="R267" s="196"/>
      <c r="S267" s="196"/>
      <c r="T267" s="197"/>
      <c r="AT267" s="198" t="s">
        <v>165</v>
      </c>
      <c r="AU267" s="198" t="s">
        <v>82</v>
      </c>
      <c r="AV267" s="12" t="s">
        <v>82</v>
      </c>
      <c r="AW267" s="12" t="s">
        <v>33</v>
      </c>
      <c r="AX267" s="12" t="s">
        <v>72</v>
      </c>
      <c r="AY267" s="198" t="s">
        <v>154</v>
      </c>
    </row>
    <row r="268" s="12" customFormat="1">
      <c r="B268" s="191"/>
      <c r="D268" s="188" t="s">
        <v>165</v>
      </c>
      <c r="E268" s="198" t="s">
        <v>3</v>
      </c>
      <c r="F268" s="192" t="s">
        <v>1244</v>
      </c>
      <c r="H268" s="193">
        <v>13.25</v>
      </c>
      <c r="I268" s="194"/>
      <c r="L268" s="191"/>
      <c r="M268" s="195"/>
      <c r="N268" s="196"/>
      <c r="O268" s="196"/>
      <c r="P268" s="196"/>
      <c r="Q268" s="196"/>
      <c r="R268" s="196"/>
      <c r="S268" s="196"/>
      <c r="T268" s="197"/>
      <c r="AT268" s="198" t="s">
        <v>165</v>
      </c>
      <c r="AU268" s="198" t="s">
        <v>82</v>
      </c>
      <c r="AV268" s="12" t="s">
        <v>82</v>
      </c>
      <c r="AW268" s="12" t="s">
        <v>33</v>
      </c>
      <c r="AX268" s="12" t="s">
        <v>72</v>
      </c>
      <c r="AY268" s="198" t="s">
        <v>154</v>
      </c>
    </row>
    <row r="269" s="12" customFormat="1">
      <c r="B269" s="191"/>
      <c r="D269" s="188" t="s">
        <v>165</v>
      </c>
      <c r="E269" s="198" t="s">
        <v>3</v>
      </c>
      <c r="F269" s="192" t="s">
        <v>1245</v>
      </c>
      <c r="H269" s="193">
        <v>14.949999999999999</v>
      </c>
      <c r="I269" s="194"/>
      <c r="L269" s="191"/>
      <c r="M269" s="195"/>
      <c r="N269" s="196"/>
      <c r="O269" s="196"/>
      <c r="P269" s="196"/>
      <c r="Q269" s="196"/>
      <c r="R269" s="196"/>
      <c r="S269" s="196"/>
      <c r="T269" s="197"/>
      <c r="AT269" s="198" t="s">
        <v>165</v>
      </c>
      <c r="AU269" s="198" t="s">
        <v>82</v>
      </c>
      <c r="AV269" s="12" t="s">
        <v>82</v>
      </c>
      <c r="AW269" s="12" t="s">
        <v>33</v>
      </c>
      <c r="AX269" s="12" t="s">
        <v>72</v>
      </c>
      <c r="AY269" s="198" t="s">
        <v>154</v>
      </c>
    </row>
    <row r="270" s="12" customFormat="1">
      <c r="B270" s="191"/>
      <c r="D270" s="188" t="s">
        <v>165</v>
      </c>
      <c r="E270" s="198" t="s">
        <v>3</v>
      </c>
      <c r="F270" s="192" t="s">
        <v>1246</v>
      </c>
      <c r="H270" s="193">
        <v>8.3399999999999999</v>
      </c>
      <c r="I270" s="194"/>
      <c r="L270" s="191"/>
      <c r="M270" s="195"/>
      <c r="N270" s="196"/>
      <c r="O270" s="196"/>
      <c r="P270" s="196"/>
      <c r="Q270" s="196"/>
      <c r="R270" s="196"/>
      <c r="S270" s="196"/>
      <c r="T270" s="197"/>
      <c r="AT270" s="198" t="s">
        <v>165</v>
      </c>
      <c r="AU270" s="198" t="s">
        <v>82</v>
      </c>
      <c r="AV270" s="12" t="s">
        <v>82</v>
      </c>
      <c r="AW270" s="12" t="s">
        <v>33</v>
      </c>
      <c r="AX270" s="12" t="s">
        <v>72</v>
      </c>
      <c r="AY270" s="198" t="s">
        <v>154</v>
      </c>
    </row>
    <row r="271" s="12" customFormat="1">
      <c r="B271" s="191"/>
      <c r="D271" s="188" t="s">
        <v>165</v>
      </c>
      <c r="E271" s="198" t="s">
        <v>3</v>
      </c>
      <c r="F271" s="192" t="s">
        <v>1247</v>
      </c>
      <c r="H271" s="193">
        <v>9.2200000000000006</v>
      </c>
      <c r="I271" s="194"/>
      <c r="L271" s="191"/>
      <c r="M271" s="195"/>
      <c r="N271" s="196"/>
      <c r="O271" s="196"/>
      <c r="P271" s="196"/>
      <c r="Q271" s="196"/>
      <c r="R271" s="196"/>
      <c r="S271" s="196"/>
      <c r="T271" s="197"/>
      <c r="AT271" s="198" t="s">
        <v>165</v>
      </c>
      <c r="AU271" s="198" t="s">
        <v>82</v>
      </c>
      <c r="AV271" s="12" t="s">
        <v>82</v>
      </c>
      <c r="AW271" s="12" t="s">
        <v>33</v>
      </c>
      <c r="AX271" s="12" t="s">
        <v>72</v>
      </c>
      <c r="AY271" s="198" t="s">
        <v>154</v>
      </c>
    </row>
    <row r="272" s="12" customFormat="1">
      <c r="B272" s="191"/>
      <c r="D272" s="188" t="s">
        <v>165</v>
      </c>
      <c r="E272" s="198" t="s">
        <v>3</v>
      </c>
      <c r="F272" s="192" t="s">
        <v>1248</v>
      </c>
      <c r="H272" s="193">
        <v>9.0500000000000007</v>
      </c>
      <c r="I272" s="194"/>
      <c r="L272" s="191"/>
      <c r="M272" s="195"/>
      <c r="N272" s="196"/>
      <c r="O272" s="196"/>
      <c r="P272" s="196"/>
      <c r="Q272" s="196"/>
      <c r="R272" s="196"/>
      <c r="S272" s="196"/>
      <c r="T272" s="197"/>
      <c r="AT272" s="198" t="s">
        <v>165</v>
      </c>
      <c r="AU272" s="198" t="s">
        <v>82</v>
      </c>
      <c r="AV272" s="12" t="s">
        <v>82</v>
      </c>
      <c r="AW272" s="12" t="s">
        <v>33</v>
      </c>
      <c r="AX272" s="12" t="s">
        <v>72</v>
      </c>
      <c r="AY272" s="198" t="s">
        <v>154</v>
      </c>
    </row>
    <row r="273" s="12" customFormat="1">
      <c r="B273" s="191"/>
      <c r="D273" s="188" t="s">
        <v>165</v>
      </c>
      <c r="E273" s="198" t="s">
        <v>3</v>
      </c>
      <c r="F273" s="192" t="s">
        <v>1249</v>
      </c>
      <c r="H273" s="193">
        <v>17.57</v>
      </c>
      <c r="I273" s="194"/>
      <c r="L273" s="191"/>
      <c r="M273" s="195"/>
      <c r="N273" s="196"/>
      <c r="O273" s="196"/>
      <c r="P273" s="196"/>
      <c r="Q273" s="196"/>
      <c r="R273" s="196"/>
      <c r="S273" s="196"/>
      <c r="T273" s="197"/>
      <c r="AT273" s="198" t="s">
        <v>165</v>
      </c>
      <c r="AU273" s="198" t="s">
        <v>82</v>
      </c>
      <c r="AV273" s="12" t="s">
        <v>82</v>
      </c>
      <c r="AW273" s="12" t="s">
        <v>33</v>
      </c>
      <c r="AX273" s="12" t="s">
        <v>72</v>
      </c>
      <c r="AY273" s="198" t="s">
        <v>154</v>
      </c>
    </row>
    <row r="274" s="12" customFormat="1">
      <c r="B274" s="191"/>
      <c r="D274" s="188" t="s">
        <v>165</v>
      </c>
      <c r="E274" s="198" t="s">
        <v>3</v>
      </c>
      <c r="F274" s="192" t="s">
        <v>1250</v>
      </c>
      <c r="H274" s="193">
        <v>7.2599999999999998</v>
      </c>
      <c r="I274" s="194"/>
      <c r="L274" s="191"/>
      <c r="M274" s="195"/>
      <c r="N274" s="196"/>
      <c r="O274" s="196"/>
      <c r="P274" s="196"/>
      <c r="Q274" s="196"/>
      <c r="R274" s="196"/>
      <c r="S274" s="196"/>
      <c r="T274" s="197"/>
      <c r="AT274" s="198" t="s">
        <v>165</v>
      </c>
      <c r="AU274" s="198" t="s">
        <v>82</v>
      </c>
      <c r="AV274" s="12" t="s">
        <v>82</v>
      </c>
      <c r="AW274" s="12" t="s">
        <v>33</v>
      </c>
      <c r="AX274" s="12" t="s">
        <v>72</v>
      </c>
      <c r="AY274" s="198" t="s">
        <v>154</v>
      </c>
    </row>
    <row r="275" s="12" customFormat="1">
      <c r="B275" s="191"/>
      <c r="D275" s="188" t="s">
        <v>165</v>
      </c>
      <c r="E275" s="198" t="s">
        <v>3</v>
      </c>
      <c r="F275" s="192" t="s">
        <v>1251</v>
      </c>
      <c r="H275" s="193">
        <v>14.710000000000001</v>
      </c>
      <c r="I275" s="194"/>
      <c r="L275" s="191"/>
      <c r="M275" s="195"/>
      <c r="N275" s="196"/>
      <c r="O275" s="196"/>
      <c r="P275" s="196"/>
      <c r="Q275" s="196"/>
      <c r="R275" s="196"/>
      <c r="S275" s="196"/>
      <c r="T275" s="197"/>
      <c r="AT275" s="198" t="s">
        <v>165</v>
      </c>
      <c r="AU275" s="198" t="s">
        <v>82</v>
      </c>
      <c r="AV275" s="12" t="s">
        <v>82</v>
      </c>
      <c r="AW275" s="12" t="s">
        <v>33</v>
      </c>
      <c r="AX275" s="12" t="s">
        <v>72</v>
      </c>
      <c r="AY275" s="198" t="s">
        <v>154</v>
      </c>
    </row>
    <row r="276" s="12" customFormat="1">
      <c r="B276" s="191"/>
      <c r="D276" s="188" t="s">
        <v>165</v>
      </c>
      <c r="E276" s="198" t="s">
        <v>3</v>
      </c>
      <c r="F276" s="192" t="s">
        <v>1252</v>
      </c>
      <c r="H276" s="193">
        <v>7.5099999999999998</v>
      </c>
      <c r="I276" s="194"/>
      <c r="L276" s="191"/>
      <c r="M276" s="195"/>
      <c r="N276" s="196"/>
      <c r="O276" s="196"/>
      <c r="P276" s="196"/>
      <c r="Q276" s="196"/>
      <c r="R276" s="196"/>
      <c r="S276" s="196"/>
      <c r="T276" s="197"/>
      <c r="AT276" s="198" t="s">
        <v>165</v>
      </c>
      <c r="AU276" s="198" t="s">
        <v>82</v>
      </c>
      <c r="AV276" s="12" t="s">
        <v>82</v>
      </c>
      <c r="AW276" s="12" t="s">
        <v>33</v>
      </c>
      <c r="AX276" s="12" t="s">
        <v>72</v>
      </c>
      <c r="AY276" s="198" t="s">
        <v>154</v>
      </c>
    </row>
    <row r="277" s="13" customFormat="1">
      <c r="B277" s="199"/>
      <c r="D277" s="188" t="s">
        <v>165</v>
      </c>
      <c r="E277" s="200" t="s">
        <v>3</v>
      </c>
      <c r="F277" s="201" t="s">
        <v>179</v>
      </c>
      <c r="H277" s="202">
        <v>110.95999999999999</v>
      </c>
      <c r="I277" s="203"/>
      <c r="L277" s="199"/>
      <c r="M277" s="204"/>
      <c r="N277" s="205"/>
      <c r="O277" s="205"/>
      <c r="P277" s="205"/>
      <c r="Q277" s="205"/>
      <c r="R277" s="205"/>
      <c r="S277" s="205"/>
      <c r="T277" s="206"/>
      <c r="AT277" s="200" t="s">
        <v>165</v>
      </c>
      <c r="AU277" s="200" t="s">
        <v>82</v>
      </c>
      <c r="AV277" s="13" t="s">
        <v>161</v>
      </c>
      <c r="AW277" s="13" t="s">
        <v>33</v>
      </c>
      <c r="AX277" s="13" t="s">
        <v>80</v>
      </c>
      <c r="AY277" s="200" t="s">
        <v>154</v>
      </c>
    </row>
    <row r="278" s="1" customFormat="1" ht="16.5" customHeight="1">
      <c r="B278" s="175"/>
      <c r="C278" s="176" t="s">
        <v>582</v>
      </c>
      <c r="D278" s="176" t="s">
        <v>156</v>
      </c>
      <c r="E278" s="177" t="s">
        <v>1253</v>
      </c>
      <c r="F278" s="178" t="s">
        <v>1254</v>
      </c>
      <c r="G278" s="179" t="s">
        <v>241</v>
      </c>
      <c r="H278" s="180">
        <v>8</v>
      </c>
      <c r="I278" s="181"/>
      <c r="J278" s="182">
        <f>ROUND(I278*H278,2)</f>
        <v>0</v>
      </c>
      <c r="K278" s="178" t="s">
        <v>3</v>
      </c>
      <c r="L278" s="37"/>
      <c r="M278" s="183" t="s">
        <v>3</v>
      </c>
      <c r="N278" s="184" t="s">
        <v>43</v>
      </c>
      <c r="O278" s="67"/>
      <c r="P278" s="185">
        <f>O278*H278</f>
        <v>0</v>
      </c>
      <c r="Q278" s="185">
        <v>0</v>
      </c>
      <c r="R278" s="185">
        <f>Q278*H278</f>
        <v>0</v>
      </c>
      <c r="S278" s="185">
        <v>0</v>
      </c>
      <c r="T278" s="186">
        <f>S278*H278</f>
        <v>0</v>
      </c>
      <c r="AR278" s="19" t="s">
        <v>250</v>
      </c>
      <c r="AT278" s="19" t="s">
        <v>156</v>
      </c>
      <c r="AU278" s="19" t="s">
        <v>82</v>
      </c>
      <c r="AY278" s="19" t="s">
        <v>154</v>
      </c>
      <c r="BE278" s="187">
        <f>IF(N278="základní",J278,0)</f>
        <v>0</v>
      </c>
      <c r="BF278" s="187">
        <f>IF(N278="snížená",J278,0)</f>
        <v>0</v>
      </c>
      <c r="BG278" s="187">
        <f>IF(N278="zákl. přenesená",J278,0)</f>
        <v>0</v>
      </c>
      <c r="BH278" s="187">
        <f>IF(N278="sníž. přenesená",J278,0)</f>
        <v>0</v>
      </c>
      <c r="BI278" s="187">
        <f>IF(N278="nulová",J278,0)</f>
        <v>0</v>
      </c>
      <c r="BJ278" s="19" t="s">
        <v>80</v>
      </c>
      <c r="BK278" s="187">
        <f>ROUND(I278*H278,2)</f>
        <v>0</v>
      </c>
      <c r="BL278" s="19" t="s">
        <v>250</v>
      </c>
      <c r="BM278" s="19" t="s">
        <v>1255</v>
      </c>
    </row>
    <row r="279" s="1" customFormat="1">
      <c r="B279" s="37"/>
      <c r="D279" s="188" t="s">
        <v>163</v>
      </c>
      <c r="F279" s="189" t="s">
        <v>1256</v>
      </c>
      <c r="I279" s="121"/>
      <c r="L279" s="37"/>
      <c r="M279" s="190"/>
      <c r="N279" s="67"/>
      <c r="O279" s="67"/>
      <c r="P279" s="67"/>
      <c r="Q279" s="67"/>
      <c r="R279" s="67"/>
      <c r="S279" s="67"/>
      <c r="T279" s="68"/>
      <c r="AT279" s="19" t="s">
        <v>163</v>
      </c>
      <c r="AU279" s="19" t="s">
        <v>82</v>
      </c>
    </row>
    <row r="280" s="12" customFormat="1">
      <c r="B280" s="191"/>
      <c r="D280" s="188" t="s">
        <v>165</v>
      </c>
      <c r="E280" s="198" t="s">
        <v>3</v>
      </c>
      <c r="F280" s="192" t="s">
        <v>1257</v>
      </c>
      <c r="H280" s="193">
        <v>8</v>
      </c>
      <c r="I280" s="194"/>
      <c r="L280" s="191"/>
      <c r="M280" s="195"/>
      <c r="N280" s="196"/>
      <c r="O280" s="196"/>
      <c r="P280" s="196"/>
      <c r="Q280" s="196"/>
      <c r="R280" s="196"/>
      <c r="S280" s="196"/>
      <c r="T280" s="197"/>
      <c r="AT280" s="198" t="s">
        <v>165</v>
      </c>
      <c r="AU280" s="198" t="s">
        <v>82</v>
      </c>
      <c r="AV280" s="12" t="s">
        <v>82</v>
      </c>
      <c r="AW280" s="12" t="s">
        <v>33</v>
      </c>
      <c r="AX280" s="12" t="s">
        <v>80</v>
      </c>
      <c r="AY280" s="198" t="s">
        <v>154</v>
      </c>
    </row>
    <row r="281" s="1" customFormat="1" ht="22.5" customHeight="1">
      <c r="B281" s="175"/>
      <c r="C281" s="176" t="s">
        <v>588</v>
      </c>
      <c r="D281" s="176" t="s">
        <v>156</v>
      </c>
      <c r="E281" s="177" t="s">
        <v>1258</v>
      </c>
      <c r="F281" s="178" t="s">
        <v>1259</v>
      </c>
      <c r="G281" s="179" t="s">
        <v>253</v>
      </c>
      <c r="H281" s="180">
        <v>8.8680000000000003</v>
      </c>
      <c r="I281" s="181"/>
      <c r="J281" s="182">
        <f>ROUND(I281*H281,2)</f>
        <v>0</v>
      </c>
      <c r="K281" s="178" t="s">
        <v>3</v>
      </c>
      <c r="L281" s="37"/>
      <c r="M281" s="183" t="s">
        <v>3</v>
      </c>
      <c r="N281" s="184" t="s">
        <v>43</v>
      </c>
      <c r="O281" s="67"/>
      <c r="P281" s="185">
        <f>O281*H281</f>
        <v>0</v>
      </c>
      <c r="Q281" s="185">
        <v>0</v>
      </c>
      <c r="R281" s="185">
        <f>Q281*H281</f>
        <v>0</v>
      </c>
      <c r="S281" s="185">
        <v>0</v>
      </c>
      <c r="T281" s="186">
        <f>S281*H281</f>
        <v>0</v>
      </c>
      <c r="AR281" s="19" t="s">
        <v>250</v>
      </c>
      <c r="AT281" s="19" t="s">
        <v>156</v>
      </c>
      <c r="AU281" s="19" t="s">
        <v>82</v>
      </c>
      <c r="AY281" s="19" t="s">
        <v>154</v>
      </c>
      <c r="BE281" s="187">
        <f>IF(N281="základní",J281,0)</f>
        <v>0</v>
      </c>
      <c r="BF281" s="187">
        <f>IF(N281="snížená",J281,0)</f>
        <v>0</v>
      </c>
      <c r="BG281" s="187">
        <f>IF(N281="zákl. přenesená",J281,0)</f>
        <v>0</v>
      </c>
      <c r="BH281" s="187">
        <f>IF(N281="sníž. přenesená",J281,0)</f>
        <v>0</v>
      </c>
      <c r="BI281" s="187">
        <f>IF(N281="nulová",J281,0)</f>
        <v>0</v>
      </c>
      <c r="BJ281" s="19" t="s">
        <v>80</v>
      </c>
      <c r="BK281" s="187">
        <f>ROUND(I281*H281,2)</f>
        <v>0</v>
      </c>
      <c r="BL281" s="19" t="s">
        <v>250</v>
      </c>
      <c r="BM281" s="19" t="s">
        <v>1260</v>
      </c>
    </row>
    <row r="282" s="1" customFormat="1">
      <c r="B282" s="37"/>
      <c r="D282" s="188" t="s">
        <v>163</v>
      </c>
      <c r="F282" s="189" t="s">
        <v>1261</v>
      </c>
      <c r="I282" s="121"/>
      <c r="L282" s="37"/>
      <c r="M282" s="190"/>
      <c r="N282" s="67"/>
      <c r="O282" s="67"/>
      <c r="P282" s="67"/>
      <c r="Q282" s="67"/>
      <c r="R282" s="67"/>
      <c r="S282" s="67"/>
      <c r="T282" s="68"/>
      <c r="AT282" s="19" t="s">
        <v>163</v>
      </c>
      <c r="AU282" s="19" t="s">
        <v>82</v>
      </c>
    </row>
    <row r="283" s="12" customFormat="1">
      <c r="B283" s="191"/>
      <c r="D283" s="188" t="s">
        <v>165</v>
      </c>
      <c r="E283" s="198" t="s">
        <v>3</v>
      </c>
      <c r="F283" s="192" t="s">
        <v>1262</v>
      </c>
      <c r="H283" s="193">
        <v>8.8680000000000003</v>
      </c>
      <c r="I283" s="194"/>
      <c r="L283" s="191"/>
      <c r="M283" s="195"/>
      <c r="N283" s="196"/>
      <c r="O283" s="196"/>
      <c r="P283" s="196"/>
      <c r="Q283" s="196"/>
      <c r="R283" s="196"/>
      <c r="S283" s="196"/>
      <c r="T283" s="197"/>
      <c r="AT283" s="198" t="s">
        <v>165</v>
      </c>
      <c r="AU283" s="198" t="s">
        <v>82</v>
      </c>
      <c r="AV283" s="12" t="s">
        <v>82</v>
      </c>
      <c r="AW283" s="12" t="s">
        <v>33</v>
      </c>
      <c r="AX283" s="12" t="s">
        <v>80</v>
      </c>
      <c r="AY283" s="198" t="s">
        <v>154</v>
      </c>
    </row>
    <row r="284" s="1" customFormat="1" ht="16.5" customHeight="1">
      <c r="B284" s="175"/>
      <c r="C284" s="176" t="s">
        <v>593</v>
      </c>
      <c r="D284" s="176" t="s">
        <v>156</v>
      </c>
      <c r="E284" s="177" t="s">
        <v>1263</v>
      </c>
      <c r="F284" s="178" t="s">
        <v>1264</v>
      </c>
      <c r="G284" s="179" t="s">
        <v>206</v>
      </c>
      <c r="H284" s="180">
        <v>4.2359999999999998</v>
      </c>
      <c r="I284" s="181"/>
      <c r="J284" s="182">
        <f>ROUND(I284*H284,2)</f>
        <v>0</v>
      </c>
      <c r="K284" s="178" t="s">
        <v>3</v>
      </c>
      <c r="L284" s="37"/>
      <c r="M284" s="183" t="s">
        <v>3</v>
      </c>
      <c r="N284" s="184" t="s">
        <v>43</v>
      </c>
      <c r="O284" s="67"/>
      <c r="P284" s="185">
        <f>O284*H284</f>
        <v>0</v>
      </c>
      <c r="Q284" s="185">
        <v>5.0000000000000002E-05</v>
      </c>
      <c r="R284" s="185">
        <f>Q284*H284</f>
        <v>0.0002118</v>
      </c>
      <c r="S284" s="185">
        <v>0</v>
      </c>
      <c r="T284" s="186">
        <f>S284*H284</f>
        <v>0</v>
      </c>
      <c r="AR284" s="19" t="s">
        <v>250</v>
      </c>
      <c r="AT284" s="19" t="s">
        <v>156</v>
      </c>
      <c r="AU284" s="19" t="s">
        <v>82</v>
      </c>
      <c r="AY284" s="19" t="s">
        <v>154</v>
      </c>
      <c r="BE284" s="187">
        <f>IF(N284="základní",J284,0)</f>
        <v>0</v>
      </c>
      <c r="BF284" s="187">
        <f>IF(N284="snížená",J284,0)</f>
        <v>0</v>
      </c>
      <c r="BG284" s="187">
        <f>IF(N284="zákl. přenesená",J284,0)</f>
        <v>0</v>
      </c>
      <c r="BH284" s="187">
        <f>IF(N284="sníž. přenesená",J284,0)</f>
        <v>0</v>
      </c>
      <c r="BI284" s="187">
        <f>IF(N284="nulová",J284,0)</f>
        <v>0</v>
      </c>
      <c r="BJ284" s="19" t="s">
        <v>80</v>
      </c>
      <c r="BK284" s="187">
        <f>ROUND(I284*H284,2)</f>
        <v>0</v>
      </c>
      <c r="BL284" s="19" t="s">
        <v>250</v>
      </c>
      <c r="BM284" s="19" t="s">
        <v>1265</v>
      </c>
    </row>
    <row r="285" s="12" customFormat="1">
      <c r="B285" s="191"/>
      <c r="D285" s="188" t="s">
        <v>165</v>
      </c>
      <c r="E285" s="198" t="s">
        <v>3</v>
      </c>
      <c r="F285" s="192" t="s">
        <v>1266</v>
      </c>
      <c r="H285" s="193">
        <v>4.2359999999999998</v>
      </c>
      <c r="I285" s="194"/>
      <c r="L285" s="191"/>
      <c r="M285" s="195"/>
      <c r="N285" s="196"/>
      <c r="O285" s="196"/>
      <c r="P285" s="196"/>
      <c r="Q285" s="196"/>
      <c r="R285" s="196"/>
      <c r="S285" s="196"/>
      <c r="T285" s="197"/>
      <c r="AT285" s="198" t="s">
        <v>165</v>
      </c>
      <c r="AU285" s="198" t="s">
        <v>82</v>
      </c>
      <c r="AV285" s="12" t="s">
        <v>82</v>
      </c>
      <c r="AW285" s="12" t="s">
        <v>33</v>
      </c>
      <c r="AX285" s="12" t="s">
        <v>80</v>
      </c>
      <c r="AY285" s="198" t="s">
        <v>154</v>
      </c>
    </row>
    <row r="286" s="1" customFormat="1" ht="16.5" customHeight="1">
      <c r="B286" s="175"/>
      <c r="C286" s="176" t="s">
        <v>598</v>
      </c>
      <c r="D286" s="176" t="s">
        <v>156</v>
      </c>
      <c r="E286" s="177" t="s">
        <v>1267</v>
      </c>
      <c r="F286" s="178" t="s">
        <v>1268</v>
      </c>
      <c r="G286" s="179" t="s">
        <v>253</v>
      </c>
      <c r="H286" s="180">
        <v>5.4800000000000004</v>
      </c>
      <c r="I286" s="181"/>
      <c r="J286" s="182">
        <f>ROUND(I286*H286,2)</f>
        <v>0</v>
      </c>
      <c r="K286" s="178" t="s">
        <v>3</v>
      </c>
      <c r="L286" s="37"/>
      <c r="M286" s="183" t="s">
        <v>3</v>
      </c>
      <c r="N286" s="184" t="s">
        <v>43</v>
      </c>
      <c r="O286" s="67"/>
      <c r="P286" s="185">
        <f>O286*H286</f>
        <v>0</v>
      </c>
      <c r="Q286" s="185">
        <v>0</v>
      </c>
      <c r="R286" s="185">
        <f>Q286*H286</f>
        <v>0</v>
      </c>
      <c r="S286" s="185">
        <v>0</v>
      </c>
      <c r="T286" s="186">
        <f>S286*H286</f>
        <v>0</v>
      </c>
      <c r="AR286" s="19" t="s">
        <v>250</v>
      </c>
      <c r="AT286" s="19" t="s">
        <v>156</v>
      </c>
      <c r="AU286" s="19" t="s">
        <v>82</v>
      </c>
      <c r="AY286" s="19" t="s">
        <v>154</v>
      </c>
      <c r="BE286" s="187">
        <f>IF(N286="základní",J286,0)</f>
        <v>0</v>
      </c>
      <c r="BF286" s="187">
        <f>IF(N286="snížená",J286,0)</f>
        <v>0</v>
      </c>
      <c r="BG286" s="187">
        <f>IF(N286="zákl. přenesená",J286,0)</f>
        <v>0</v>
      </c>
      <c r="BH286" s="187">
        <f>IF(N286="sníž. přenesená",J286,0)</f>
        <v>0</v>
      </c>
      <c r="BI286" s="187">
        <f>IF(N286="nulová",J286,0)</f>
        <v>0</v>
      </c>
      <c r="BJ286" s="19" t="s">
        <v>80</v>
      </c>
      <c r="BK286" s="187">
        <f>ROUND(I286*H286,2)</f>
        <v>0</v>
      </c>
      <c r="BL286" s="19" t="s">
        <v>250</v>
      </c>
      <c r="BM286" s="19" t="s">
        <v>1269</v>
      </c>
    </row>
    <row r="287" s="12" customFormat="1">
      <c r="B287" s="191"/>
      <c r="D287" s="188" t="s">
        <v>165</v>
      </c>
      <c r="E287" s="198" t="s">
        <v>3</v>
      </c>
      <c r="F287" s="192" t="s">
        <v>1270</v>
      </c>
      <c r="H287" s="193">
        <v>5.4800000000000004</v>
      </c>
      <c r="I287" s="194"/>
      <c r="L287" s="191"/>
      <c r="M287" s="195"/>
      <c r="N287" s="196"/>
      <c r="O287" s="196"/>
      <c r="P287" s="196"/>
      <c r="Q287" s="196"/>
      <c r="R287" s="196"/>
      <c r="S287" s="196"/>
      <c r="T287" s="197"/>
      <c r="AT287" s="198" t="s">
        <v>165</v>
      </c>
      <c r="AU287" s="198" t="s">
        <v>82</v>
      </c>
      <c r="AV287" s="12" t="s">
        <v>82</v>
      </c>
      <c r="AW287" s="12" t="s">
        <v>33</v>
      </c>
      <c r="AX287" s="12" t="s">
        <v>80</v>
      </c>
      <c r="AY287" s="198" t="s">
        <v>154</v>
      </c>
    </row>
    <row r="288" s="1" customFormat="1" ht="22.5" customHeight="1">
      <c r="B288" s="175"/>
      <c r="C288" s="176" t="s">
        <v>603</v>
      </c>
      <c r="D288" s="176" t="s">
        <v>156</v>
      </c>
      <c r="E288" s="177" t="s">
        <v>1089</v>
      </c>
      <c r="F288" s="178" t="s">
        <v>1090</v>
      </c>
      <c r="G288" s="179" t="s">
        <v>1074</v>
      </c>
      <c r="H288" s="227"/>
      <c r="I288" s="181"/>
      <c r="J288" s="182">
        <f>ROUND(I288*H288,2)</f>
        <v>0</v>
      </c>
      <c r="K288" s="178" t="s">
        <v>160</v>
      </c>
      <c r="L288" s="37"/>
      <c r="M288" s="183" t="s">
        <v>3</v>
      </c>
      <c r="N288" s="184" t="s">
        <v>43</v>
      </c>
      <c r="O288" s="67"/>
      <c r="P288" s="185">
        <f>O288*H288</f>
        <v>0</v>
      </c>
      <c r="Q288" s="185">
        <v>0</v>
      </c>
      <c r="R288" s="185">
        <f>Q288*H288</f>
        <v>0</v>
      </c>
      <c r="S288" s="185">
        <v>0</v>
      </c>
      <c r="T288" s="186">
        <f>S288*H288</f>
        <v>0</v>
      </c>
      <c r="AR288" s="19" t="s">
        <v>250</v>
      </c>
      <c r="AT288" s="19" t="s">
        <v>156</v>
      </c>
      <c r="AU288" s="19" t="s">
        <v>82</v>
      </c>
      <c r="AY288" s="19" t="s">
        <v>154</v>
      </c>
      <c r="BE288" s="187">
        <f>IF(N288="základní",J288,0)</f>
        <v>0</v>
      </c>
      <c r="BF288" s="187">
        <f>IF(N288="snížená",J288,0)</f>
        <v>0</v>
      </c>
      <c r="BG288" s="187">
        <f>IF(N288="zákl. přenesená",J288,0)</f>
        <v>0</v>
      </c>
      <c r="BH288" s="187">
        <f>IF(N288="sníž. přenesená",J288,0)</f>
        <v>0</v>
      </c>
      <c r="BI288" s="187">
        <f>IF(N288="nulová",J288,0)</f>
        <v>0</v>
      </c>
      <c r="BJ288" s="19" t="s">
        <v>80</v>
      </c>
      <c r="BK288" s="187">
        <f>ROUND(I288*H288,2)</f>
        <v>0</v>
      </c>
      <c r="BL288" s="19" t="s">
        <v>250</v>
      </c>
      <c r="BM288" s="19" t="s">
        <v>1271</v>
      </c>
    </row>
    <row r="289" s="1" customFormat="1">
      <c r="B289" s="37"/>
      <c r="D289" s="188" t="s">
        <v>163</v>
      </c>
      <c r="F289" s="189" t="s">
        <v>1092</v>
      </c>
      <c r="I289" s="121"/>
      <c r="L289" s="37"/>
      <c r="M289" s="224"/>
      <c r="N289" s="225"/>
      <c r="O289" s="225"/>
      <c r="P289" s="225"/>
      <c r="Q289" s="225"/>
      <c r="R289" s="225"/>
      <c r="S289" s="225"/>
      <c r="T289" s="226"/>
      <c r="AT289" s="19" t="s">
        <v>163</v>
      </c>
      <c r="AU289" s="19" t="s">
        <v>82</v>
      </c>
    </row>
    <row r="290" s="1" customFormat="1" ht="6.96" customHeight="1">
      <c r="B290" s="52"/>
      <c r="C290" s="53"/>
      <c r="D290" s="53"/>
      <c r="E290" s="53"/>
      <c r="F290" s="53"/>
      <c r="G290" s="53"/>
      <c r="H290" s="53"/>
      <c r="I290" s="137"/>
      <c r="J290" s="53"/>
      <c r="K290" s="53"/>
      <c r="L290" s="37"/>
    </row>
  </sheetData>
  <autoFilter ref="C94:K289"/>
  <mergeCells count="12">
    <mergeCell ref="E7:H7"/>
    <mergeCell ref="E9:H9"/>
    <mergeCell ref="E11:H11"/>
    <mergeCell ref="E20:H20"/>
    <mergeCell ref="E29:H29"/>
    <mergeCell ref="E50:H50"/>
    <mergeCell ref="E52:H52"/>
    <mergeCell ref="E54:H54"/>
    <mergeCell ref="E83:H83"/>
    <mergeCell ref="E85:H85"/>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96</v>
      </c>
      <c r="AZ2" s="118" t="s">
        <v>49</v>
      </c>
      <c r="BA2" s="118" t="s">
        <v>1272</v>
      </c>
      <c r="BB2" s="118" t="s">
        <v>123</v>
      </c>
      <c r="BC2" s="118" t="s">
        <v>1273</v>
      </c>
      <c r="BD2" s="118" t="s">
        <v>82</v>
      </c>
    </row>
    <row r="3" ht="6.96" customHeight="1">
      <c r="B3" s="20"/>
      <c r="C3" s="21"/>
      <c r="D3" s="21"/>
      <c r="E3" s="21"/>
      <c r="F3" s="21"/>
      <c r="G3" s="21"/>
      <c r="H3" s="21"/>
      <c r="I3" s="119"/>
      <c r="J3" s="21"/>
      <c r="K3" s="21"/>
      <c r="L3" s="22"/>
      <c r="AT3" s="19" t="s">
        <v>82</v>
      </c>
      <c r="AZ3" s="118" t="s">
        <v>121</v>
      </c>
      <c r="BA3" s="118" t="s">
        <v>1274</v>
      </c>
      <c r="BB3" s="118" t="s">
        <v>123</v>
      </c>
      <c r="BC3" s="118" t="s">
        <v>1275</v>
      </c>
      <c r="BD3" s="118"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1276</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ROUND(J91,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ROUND((SUM(BE91:BE139)),  2)</f>
        <v>0</v>
      </c>
      <c r="I35" s="129">
        <v>0.20999999999999999</v>
      </c>
      <c r="J35" s="128">
        <f>ROUND(((SUM(BE91:BE139))*I35),  2)</f>
        <v>0</v>
      </c>
      <c r="L35" s="37"/>
    </row>
    <row r="36" s="1" customFormat="1" ht="14.4" customHeight="1">
      <c r="B36" s="37"/>
      <c r="E36" s="31" t="s">
        <v>44</v>
      </c>
      <c r="F36" s="128">
        <f>ROUND((SUM(BF91:BF139)),  2)</f>
        <v>0</v>
      </c>
      <c r="I36" s="129">
        <v>0.14999999999999999</v>
      </c>
      <c r="J36" s="128">
        <f>ROUND(((SUM(BF91:BF139))*I36),  2)</f>
        <v>0</v>
      </c>
      <c r="L36" s="37"/>
    </row>
    <row r="37" hidden="1" s="1" customFormat="1" ht="14.4" customHeight="1">
      <c r="B37" s="37"/>
      <c r="E37" s="31" t="s">
        <v>45</v>
      </c>
      <c r="F37" s="128">
        <f>ROUND((SUM(BG91:BG139)),  2)</f>
        <v>0</v>
      </c>
      <c r="I37" s="129">
        <v>0.20999999999999999</v>
      </c>
      <c r="J37" s="128">
        <f>0</f>
        <v>0</v>
      </c>
      <c r="L37" s="37"/>
    </row>
    <row r="38" hidden="1" s="1" customFormat="1" ht="14.4" customHeight="1">
      <c r="B38" s="37"/>
      <c r="E38" s="31" t="s">
        <v>46</v>
      </c>
      <c r="F38" s="128">
        <f>ROUND((SUM(BH91:BH139)),  2)</f>
        <v>0</v>
      </c>
      <c r="I38" s="129">
        <v>0.14999999999999999</v>
      </c>
      <c r="J38" s="128">
        <f>0</f>
        <v>0</v>
      </c>
      <c r="L38" s="37"/>
    </row>
    <row r="39" hidden="1" s="1" customFormat="1" ht="14.4" customHeight="1">
      <c r="B39" s="37"/>
      <c r="E39" s="31" t="s">
        <v>47</v>
      </c>
      <c r="F39" s="128">
        <f>ROUND((SUM(BI91:BI139)),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04 - SO 0.2 - Měrný objekt</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J91</f>
        <v>0</v>
      </c>
      <c r="L63" s="37"/>
      <c r="AU63" s="19" t="s">
        <v>133</v>
      </c>
    </row>
    <row r="64" s="8" customFormat="1" ht="24.96" customHeight="1">
      <c r="B64" s="143"/>
      <c r="D64" s="144" t="s">
        <v>886</v>
      </c>
      <c r="E64" s="145"/>
      <c r="F64" s="145"/>
      <c r="G64" s="145"/>
      <c r="H64" s="145"/>
      <c r="I64" s="146"/>
      <c r="J64" s="147">
        <f>J92</f>
        <v>0</v>
      </c>
      <c r="L64" s="143"/>
    </row>
    <row r="65" s="9" customFormat="1" ht="19.92" customHeight="1">
      <c r="B65" s="148"/>
      <c r="D65" s="149" t="s">
        <v>135</v>
      </c>
      <c r="E65" s="150"/>
      <c r="F65" s="150"/>
      <c r="G65" s="150"/>
      <c r="H65" s="150"/>
      <c r="I65" s="151"/>
      <c r="J65" s="152">
        <f>J93</f>
        <v>0</v>
      </c>
      <c r="L65" s="148"/>
    </row>
    <row r="66" s="9" customFormat="1" ht="19.92" customHeight="1">
      <c r="B66" s="148"/>
      <c r="D66" s="149" t="s">
        <v>136</v>
      </c>
      <c r="E66" s="150"/>
      <c r="F66" s="150"/>
      <c r="G66" s="150"/>
      <c r="H66" s="150"/>
      <c r="I66" s="151"/>
      <c r="J66" s="152">
        <f>J105</f>
        <v>0</v>
      </c>
      <c r="L66" s="148"/>
    </row>
    <row r="67" s="9" customFormat="1" ht="19.92" customHeight="1">
      <c r="B67" s="148"/>
      <c r="D67" s="149" t="s">
        <v>137</v>
      </c>
      <c r="E67" s="150"/>
      <c r="F67" s="150"/>
      <c r="G67" s="150"/>
      <c r="H67" s="150"/>
      <c r="I67" s="151"/>
      <c r="J67" s="152">
        <f>J123</f>
        <v>0</v>
      </c>
      <c r="L67" s="148"/>
    </row>
    <row r="68" s="9" customFormat="1" ht="19.92" customHeight="1">
      <c r="B68" s="148"/>
      <c r="D68" s="149" t="s">
        <v>888</v>
      </c>
      <c r="E68" s="150"/>
      <c r="F68" s="150"/>
      <c r="G68" s="150"/>
      <c r="H68" s="150"/>
      <c r="I68" s="151"/>
      <c r="J68" s="152">
        <f>J133</f>
        <v>0</v>
      </c>
      <c r="L68" s="148"/>
    </row>
    <row r="69" s="9" customFormat="1" ht="19.92" customHeight="1">
      <c r="B69" s="148"/>
      <c r="D69" s="149" t="s">
        <v>138</v>
      </c>
      <c r="E69" s="150"/>
      <c r="F69" s="150"/>
      <c r="G69" s="150"/>
      <c r="H69" s="150"/>
      <c r="I69" s="151"/>
      <c r="J69" s="152">
        <f>J137</f>
        <v>0</v>
      </c>
      <c r="L69" s="148"/>
    </row>
    <row r="70" s="1" customFormat="1" ht="21.84" customHeight="1">
      <c r="B70" s="37"/>
      <c r="I70" s="121"/>
      <c r="L70" s="37"/>
    </row>
    <row r="71" s="1" customFormat="1" ht="6.96" customHeight="1">
      <c r="B71" s="52"/>
      <c r="C71" s="53"/>
      <c r="D71" s="53"/>
      <c r="E71" s="53"/>
      <c r="F71" s="53"/>
      <c r="G71" s="53"/>
      <c r="H71" s="53"/>
      <c r="I71" s="137"/>
      <c r="J71" s="53"/>
      <c r="K71" s="53"/>
      <c r="L71" s="37"/>
    </row>
    <row r="75" s="1" customFormat="1" ht="6.96" customHeight="1">
      <c r="B75" s="54"/>
      <c r="C75" s="55"/>
      <c r="D75" s="55"/>
      <c r="E75" s="55"/>
      <c r="F75" s="55"/>
      <c r="G75" s="55"/>
      <c r="H75" s="55"/>
      <c r="I75" s="138"/>
      <c r="J75" s="55"/>
      <c r="K75" s="55"/>
      <c r="L75" s="37"/>
    </row>
    <row r="76" s="1" customFormat="1" ht="24.96" customHeight="1">
      <c r="B76" s="37"/>
      <c r="C76" s="23" t="s">
        <v>139</v>
      </c>
      <c r="I76" s="121"/>
      <c r="L76" s="37"/>
    </row>
    <row r="77" s="1" customFormat="1" ht="6.96" customHeight="1">
      <c r="B77" s="37"/>
      <c r="I77" s="121"/>
      <c r="L77" s="37"/>
    </row>
    <row r="78" s="1" customFormat="1" ht="12" customHeight="1">
      <c r="B78" s="37"/>
      <c r="C78" s="31" t="s">
        <v>17</v>
      </c>
      <c r="I78" s="121"/>
      <c r="L78" s="37"/>
    </row>
    <row r="79" s="1" customFormat="1" ht="16.5" customHeight="1">
      <c r="B79" s="37"/>
      <c r="E79" s="120" t="str">
        <f>E7</f>
        <v>Semčice, dostavba kanalizace 2.etapa a intenzifikace ČOV</v>
      </c>
      <c r="F79" s="31"/>
      <c r="G79" s="31"/>
      <c r="H79" s="31"/>
      <c r="I79" s="121"/>
      <c r="L79" s="37"/>
    </row>
    <row r="80" ht="12" customHeight="1">
      <c r="B80" s="22"/>
      <c r="C80" s="31" t="s">
        <v>128</v>
      </c>
      <c r="L80" s="22"/>
    </row>
    <row r="81" s="1" customFormat="1" ht="16.5" customHeight="1">
      <c r="B81" s="37"/>
      <c r="E81" s="120" t="s">
        <v>378</v>
      </c>
      <c r="F81" s="1"/>
      <c r="G81" s="1"/>
      <c r="H81" s="1"/>
      <c r="I81" s="121"/>
      <c r="L81" s="37"/>
    </row>
    <row r="82" s="1" customFormat="1" ht="12" customHeight="1">
      <c r="B82" s="37"/>
      <c r="C82" s="31" t="s">
        <v>382</v>
      </c>
      <c r="I82" s="121"/>
      <c r="L82" s="37"/>
    </row>
    <row r="83" s="1" customFormat="1" ht="16.5" customHeight="1">
      <c r="B83" s="37"/>
      <c r="E83" s="58" t="str">
        <f>E11</f>
        <v>04 - SO 0.2 - Měrný objekt</v>
      </c>
      <c r="F83" s="1"/>
      <c r="G83" s="1"/>
      <c r="H83" s="1"/>
      <c r="I83" s="121"/>
      <c r="L83" s="37"/>
    </row>
    <row r="84" s="1" customFormat="1" ht="6.96" customHeight="1">
      <c r="B84" s="37"/>
      <c r="I84" s="121"/>
      <c r="L84" s="37"/>
    </row>
    <row r="85" s="1" customFormat="1" ht="12" customHeight="1">
      <c r="B85" s="37"/>
      <c r="C85" s="31" t="s">
        <v>21</v>
      </c>
      <c r="F85" s="19" t="str">
        <f>F14</f>
        <v>Obec Semčice</v>
      </c>
      <c r="I85" s="122" t="s">
        <v>23</v>
      </c>
      <c r="J85" s="60" t="str">
        <f>IF(J14="","",J14)</f>
        <v>1.2.2019</v>
      </c>
      <c r="L85" s="37"/>
    </row>
    <row r="86" s="1" customFormat="1" ht="6.96" customHeight="1">
      <c r="B86" s="37"/>
      <c r="I86" s="121"/>
      <c r="L86" s="37"/>
    </row>
    <row r="87" s="1" customFormat="1" ht="24.9" customHeight="1">
      <c r="B87" s="37"/>
      <c r="C87" s="31" t="s">
        <v>25</v>
      </c>
      <c r="F87" s="19" t="str">
        <f>E17</f>
        <v>VaK Mladá Boleslav, a.s.</v>
      </c>
      <c r="I87" s="122" t="s">
        <v>31</v>
      </c>
      <c r="J87" s="35" t="str">
        <f>E23</f>
        <v>Vodohospodářské inženýrské služby, a.s.</v>
      </c>
      <c r="L87" s="37"/>
    </row>
    <row r="88" s="1" customFormat="1" ht="13.65" customHeight="1">
      <c r="B88" s="37"/>
      <c r="C88" s="31" t="s">
        <v>29</v>
      </c>
      <c r="F88" s="19" t="str">
        <f>IF(E20="","",E20)</f>
        <v>Vyplň údaj</v>
      </c>
      <c r="I88" s="122" t="s">
        <v>34</v>
      </c>
      <c r="J88" s="35" t="str">
        <f>E26</f>
        <v>Ing.Josef Němeček</v>
      </c>
      <c r="L88" s="37"/>
    </row>
    <row r="89" s="1" customFormat="1" ht="10.32" customHeight="1">
      <c r="B89" s="37"/>
      <c r="I89" s="121"/>
      <c r="L89" s="37"/>
    </row>
    <row r="90" s="10" customFormat="1" ht="29.28" customHeight="1">
      <c r="B90" s="153"/>
      <c r="C90" s="154" t="s">
        <v>140</v>
      </c>
      <c r="D90" s="155" t="s">
        <v>57</v>
      </c>
      <c r="E90" s="155" t="s">
        <v>53</v>
      </c>
      <c r="F90" s="155" t="s">
        <v>54</v>
      </c>
      <c r="G90" s="155" t="s">
        <v>141</v>
      </c>
      <c r="H90" s="155" t="s">
        <v>142</v>
      </c>
      <c r="I90" s="156" t="s">
        <v>143</v>
      </c>
      <c r="J90" s="155" t="s">
        <v>132</v>
      </c>
      <c r="K90" s="157" t="s">
        <v>144</v>
      </c>
      <c r="L90" s="153"/>
      <c r="M90" s="75" t="s">
        <v>3</v>
      </c>
      <c r="N90" s="76" t="s">
        <v>42</v>
      </c>
      <c r="O90" s="76" t="s">
        <v>145</v>
      </c>
      <c r="P90" s="76" t="s">
        <v>146</v>
      </c>
      <c r="Q90" s="76" t="s">
        <v>147</v>
      </c>
      <c r="R90" s="76" t="s">
        <v>148</v>
      </c>
      <c r="S90" s="76" t="s">
        <v>149</v>
      </c>
      <c r="T90" s="77" t="s">
        <v>150</v>
      </c>
    </row>
    <row r="91" s="1" customFormat="1" ht="22.8" customHeight="1">
      <c r="B91" s="37"/>
      <c r="C91" s="80" t="s">
        <v>151</v>
      </c>
      <c r="I91" s="121"/>
      <c r="J91" s="158">
        <f>BK91</f>
        <v>0</v>
      </c>
      <c r="L91" s="37"/>
      <c r="M91" s="78"/>
      <c r="N91" s="63"/>
      <c r="O91" s="63"/>
      <c r="P91" s="159">
        <f>P92</f>
        <v>0</v>
      </c>
      <c r="Q91" s="63"/>
      <c r="R91" s="159">
        <f>R92</f>
        <v>8.0537347100000005</v>
      </c>
      <c r="S91" s="63"/>
      <c r="T91" s="160">
        <f>T92</f>
        <v>0</v>
      </c>
      <c r="AT91" s="19" t="s">
        <v>71</v>
      </c>
      <c r="AU91" s="19" t="s">
        <v>133</v>
      </c>
      <c r="BK91" s="161">
        <f>BK92</f>
        <v>0</v>
      </c>
    </row>
    <row r="92" s="11" customFormat="1" ht="25.92" customHeight="1">
      <c r="B92" s="162"/>
      <c r="D92" s="163" t="s">
        <v>71</v>
      </c>
      <c r="E92" s="164" t="s">
        <v>152</v>
      </c>
      <c r="F92" s="164" t="s">
        <v>892</v>
      </c>
      <c r="I92" s="165"/>
      <c r="J92" s="166">
        <f>BK92</f>
        <v>0</v>
      </c>
      <c r="L92" s="162"/>
      <c r="M92" s="167"/>
      <c r="N92" s="168"/>
      <c r="O92" s="168"/>
      <c r="P92" s="169">
        <f>P93+P105+P123+P133+P137</f>
        <v>0</v>
      </c>
      <c r="Q92" s="168"/>
      <c r="R92" s="169">
        <f>R93+R105+R123+R133+R137</f>
        <v>8.0537347100000005</v>
      </c>
      <c r="S92" s="168"/>
      <c r="T92" s="170">
        <f>T93+T105+T123+T133+T137</f>
        <v>0</v>
      </c>
      <c r="AR92" s="163" t="s">
        <v>80</v>
      </c>
      <c r="AT92" s="171" t="s">
        <v>71</v>
      </c>
      <c r="AU92" s="171" t="s">
        <v>72</v>
      </c>
      <c r="AY92" s="163" t="s">
        <v>154</v>
      </c>
      <c r="BK92" s="172">
        <f>BK93+BK105+BK123+BK133+BK137</f>
        <v>0</v>
      </c>
    </row>
    <row r="93" s="11" customFormat="1" ht="22.8" customHeight="1">
      <c r="B93" s="162"/>
      <c r="D93" s="163" t="s">
        <v>71</v>
      </c>
      <c r="E93" s="173" t="s">
        <v>80</v>
      </c>
      <c r="F93" s="173" t="s">
        <v>155</v>
      </c>
      <c r="I93" s="165"/>
      <c r="J93" s="174">
        <f>BK93</f>
        <v>0</v>
      </c>
      <c r="L93" s="162"/>
      <c r="M93" s="167"/>
      <c r="N93" s="168"/>
      <c r="O93" s="168"/>
      <c r="P93" s="169">
        <f>SUM(P94:P104)</f>
        <v>0</v>
      </c>
      <c r="Q93" s="168"/>
      <c r="R93" s="169">
        <f>SUM(R94:R104)</f>
        <v>0</v>
      </c>
      <c r="S93" s="168"/>
      <c r="T93" s="170">
        <f>SUM(T94:T104)</f>
        <v>0</v>
      </c>
      <c r="AR93" s="163" t="s">
        <v>80</v>
      </c>
      <c r="AT93" s="171" t="s">
        <v>71</v>
      </c>
      <c r="AU93" s="171" t="s">
        <v>80</v>
      </c>
      <c r="AY93" s="163" t="s">
        <v>154</v>
      </c>
      <c r="BK93" s="172">
        <f>SUM(BK94:BK104)</f>
        <v>0</v>
      </c>
    </row>
    <row r="94" s="1" customFormat="1" ht="22.5" customHeight="1">
      <c r="B94" s="175"/>
      <c r="C94" s="176" t="s">
        <v>80</v>
      </c>
      <c r="D94" s="176" t="s">
        <v>156</v>
      </c>
      <c r="E94" s="177" t="s">
        <v>398</v>
      </c>
      <c r="F94" s="178" t="s">
        <v>399</v>
      </c>
      <c r="G94" s="179" t="s">
        <v>123</v>
      </c>
      <c r="H94" s="180">
        <v>3.125</v>
      </c>
      <c r="I94" s="181"/>
      <c r="J94" s="182">
        <f>ROUND(I94*H94,2)</f>
        <v>0</v>
      </c>
      <c r="K94" s="178" t="s">
        <v>160</v>
      </c>
      <c r="L94" s="37"/>
      <c r="M94" s="183" t="s">
        <v>3</v>
      </c>
      <c r="N94" s="184" t="s">
        <v>43</v>
      </c>
      <c r="O94" s="67"/>
      <c r="P94" s="185">
        <f>O94*H94</f>
        <v>0</v>
      </c>
      <c r="Q94" s="185">
        <v>0</v>
      </c>
      <c r="R94" s="185">
        <f>Q94*H94</f>
        <v>0</v>
      </c>
      <c r="S94" s="185">
        <v>0</v>
      </c>
      <c r="T94" s="186">
        <f>S94*H94</f>
        <v>0</v>
      </c>
      <c r="AR94" s="19" t="s">
        <v>161</v>
      </c>
      <c r="AT94" s="19" t="s">
        <v>156</v>
      </c>
      <c r="AU94" s="19" t="s">
        <v>82</v>
      </c>
      <c r="AY94" s="19" t="s">
        <v>154</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161</v>
      </c>
      <c r="BM94" s="19" t="s">
        <v>1277</v>
      </c>
    </row>
    <row r="95" s="1" customFormat="1">
      <c r="B95" s="37"/>
      <c r="D95" s="188" t="s">
        <v>163</v>
      </c>
      <c r="F95" s="189" t="s">
        <v>401</v>
      </c>
      <c r="I95" s="121"/>
      <c r="L95" s="37"/>
      <c r="M95" s="190"/>
      <c r="N95" s="67"/>
      <c r="O95" s="67"/>
      <c r="P95" s="67"/>
      <c r="Q95" s="67"/>
      <c r="R95" s="67"/>
      <c r="S95" s="67"/>
      <c r="T95" s="68"/>
      <c r="AT95" s="19" t="s">
        <v>163</v>
      </c>
      <c r="AU95" s="19" t="s">
        <v>82</v>
      </c>
    </row>
    <row r="96" s="12" customFormat="1">
      <c r="B96" s="191"/>
      <c r="D96" s="188" t="s">
        <v>165</v>
      </c>
      <c r="E96" s="198" t="s">
        <v>49</v>
      </c>
      <c r="F96" s="192" t="s">
        <v>1278</v>
      </c>
      <c r="H96" s="193">
        <v>3.125</v>
      </c>
      <c r="I96" s="194"/>
      <c r="L96" s="191"/>
      <c r="M96" s="195"/>
      <c r="N96" s="196"/>
      <c r="O96" s="196"/>
      <c r="P96" s="196"/>
      <c r="Q96" s="196"/>
      <c r="R96" s="196"/>
      <c r="S96" s="196"/>
      <c r="T96" s="197"/>
      <c r="AT96" s="198" t="s">
        <v>165</v>
      </c>
      <c r="AU96" s="198" t="s">
        <v>82</v>
      </c>
      <c r="AV96" s="12" t="s">
        <v>82</v>
      </c>
      <c r="AW96" s="12" t="s">
        <v>33</v>
      </c>
      <c r="AX96" s="12" t="s">
        <v>80</v>
      </c>
      <c r="AY96" s="198" t="s">
        <v>154</v>
      </c>
    </row>
    <row r="97" s="1" customFormat="1" ht="22.5" customHeight="1">
      <c r="B97" s="175"/>
      <c r="C97" s="176" t="s">
        <v>82</v>
      </c>
      <c r="D97" s="176" t="s">
        <v>156</v>
      </c>
      <c r="E97" s="177" t="s">
        <v>263</v>
      </c>
      <c r="F97" s="178" t="s">
        <v>414</v>
      </c>
      <c r="G97" s="179" t="s">
        <v>123</v>
      </c>
      <c r="H97" s="180">
        <v>10.214</v>
      </c>
      <c r="I97" s="181"/>
      <c r="J97" s="182">
        <f>ROUND(I97*H97,2)</f>
        <v>0</v>
      </c>
      <c r="K97" s="178" t="s">
        <v>3</v>
      </c>
      <c r="L97" s="37"/>
      <c r="M97" s="183" t="s">
        <v>3</v>
      </c>
      <c r="N97" s="184" t="s">
        <v>43</v>
      </c>
      <c r="O97" s="67"/>
      <c r="P97" s="185">
        <f>O97*H97</f>
        <v>0</v>
      </c>
      <c r="Q97" s="185">
        <v>0</v>
      </c>
      <c r="R97" s="185">
        <f>Q97*H97</f>
        <v>0</v>
      </c>
      <c r="S97" s="185">
        <v>0</v>
      </c>
      <c r="T97" s="186">
        <f>S97*H97</f>
        <v>0</v>
      </c>
      <c r="AR97" s="19" t="s">
        <v>161</v>
      </c>
      <c r="AT97" s="19" t="s">
        <v>156</v>
      </c>
      <c r="AU97" s="19" t="s">
        <v>82</v>
      </c>
      <c r="AY97" s="19" t="s">
        <v>154</v>
      </c>
      <c r="BE97" s="187">
        <f>IF(N97="základní",J97,0)</f>
        <v>0</v>
      </c>
      <c r="BF97" s="187">
        <f>IF(N97="snížená",J97,0)</f>
        <v>0</v>
      </c>
      <c r="BG97" s="187">
        <f>IF(N97="zákl. přenesená",J97,0)</f>
        <v>0</v>
      </c>
      <c r="BH97" s="187">
        <f>IF(N97="sníž. přenesená",J97,0)</f>
        <v>0</v>
      </c>
      <c r="BI97" s="187">
        <f>IF(N97="nulová",J97,0)</f>
        <v>0</v>
      </c>
      <c r="BJ97" s="19" t="s">
        <v>80</v>
      </c>
      <c r="BK97" s="187">
        <f>ROUND(I97*H97,2)</f>
        <v>0</v>
      </c>
      <c r="BL97" s="19" t="s">
        <v>161</v>
      </c>
      <c r="BM97" s="19" t="s">
        <v>1279</v>
      </c>
    </row>
    <row r="98" s="1" customFormat="1">
      <c r="B98" s="37"/>
      <c r="D98" s="188" t="s">
        <v>163</v>
      </c>
      <c r="F98" s="189" t="s">
        <v>894</v>
      </c>
      <c r="I98" s="121"/>
      <c r="L98" s="37"/>
      <c r="M98" s="190"/>
      <c r="N98" s="67"/>
      <c r="O98" s="67"/>
      <c r="P98" s="67"/>
      <c r="Q98" s="67"/>
      <c r="R98" s="67"/>
      <c r="S98" s="67"/>
      <c r="T98" s="68"/>
      <c r="AT98" s="19" t="s">
        <v>163</v>
      </c>
      <c r="AU98" s="19" t="s">
        <v>82</v>
      </c>
    </row>
    <row r="99" s="12" customFormat="1">
      <c r="B99" s="191"/>
      <c r="D99" s="188" t="s">
        <v>165</v>
      </c>
      <c r="E99" s="198" t="s">
        <v>3</v>
      </c>
      <c r="F99" s="192" t="s">
        <v>267</v>
      </c>
      <c r="H99" s="193">
        <v>3.125</v>
      </c>
      <c r="I99" s="194"/>
      <c r="L99" s="191"/>
      <c r="M99" s="195"/>
      <c r="N99" s="196"/>
      <c r="O99" s="196"/>
      <c r="P99" s="196"/>
      <c r="Q99" s="196"/>
      <c r="R99" s="196"/>
      <c r="S99" s="196"/>
      <c r="T99" s="197"/>
      <c r="AT99" s="198" t="s">
        <v>165</v>
      </c>
      <c r="AU99" s="198" t="s">
        <v>82</v>
      </c>
      <c r="AV99" s="12" t="s">
        <v>82</v>
      </c>
      <c r="AW99" s="12" t="s">
        <v>33</v>
      </c>
      <c r="AX99" s="12" t="s">
        <v>72</v>
      </c>
      <c r="AY99" s="198" t="s">
        <v>154</v>
      </c>
    </row>
    <row r="100" s="12" customFormat="1">
      <c r="B100" s="191"/>
      <c r="D100" s="188" t="s">
        <v>165</v>
      </c>
      <c r="E100" s="198" t="s">
        <v>3</v>
      </c>
      <c r="F100" s="192" t="s">
        <v>895</v>
      </c>
      <c r="H100" s="193">
        <v>7.0890000000000004</v>
      </c>
      <c r="I100" s="194"/>
      <c r="L100" s="191"/>
      <c r="M100" s="195"/>
      <c r="N100" s="196"/>
      <c r="O100" s="196"/>
      <c r="P100" s="196"/>
      <c r="Q100" s="196"/>
      <c r="R100" s="196"/>
      <c r="S100" s="196"/>
      <c r="T100" s="197"/>
      <c r="AT100" s="198" t="s">
        <v>165</v>
      </c>
      <c r="AU100" s="198" t="s">
        <v>82</v>
      </c>
      <c r="AV100" s="12" t="s">
        <v>82</v>
      </c>
      <c r="AW100" s="12" t="s">
        <v>33</v>
      </c>
      <c r="AX100" s="12" t="s">
        <v>72</v>
      </c>
      <c r="AY100" s="198" t="s">
        <v>154</v>
      </c>
    </row>
    <row r="101" s="13" customFormat="1">
      <c r="B101" s="199"/>
      <c r="D101" s="188" t="s">
        <v>165</v>
      </c>
      <c r="E101" s="200" t="s">
        <v>3</v>
      </c>
      <c r="F101" s="201" t="s">
        <v>179</v>
      </c>
      <c r="H101" s="202">
        <v>10.214</v>
      </c>
      <c r="I101" s="203"/>
      <c r="L101" s="199"/>
      <c r="M101" s="204"/>
      <c r="N101" s="205"/>
      <c r="O101" s="205"/>
      <c r="P101" s="205"/>
      <c r="Q101" s="205"/>
      <c r="R101" s="205"/>
      <c r="S101" s="205"/>
      <c r="T101" s="206"/>
      <c r="AT101" s="200" t="s">
        <v>165</v>
      </c>
      <c r="AU101" s="200" t="s">
        <v>82</v>
      </c>
      <c r="AV101" s="13" t="s">
        <v>161</v>
      </c>
      <c r="AW101" s="13" t="s">
        <v>33</v>
      </c>
      <c r="AX101" s="13" t="s">
        <v>80</v>
      </c>
      <c r="AY101" s="200" t="s">
        <v>154</v>
      </c>
    </row>
    <row r="102" s="1" customFormat="1" ht="22.5" customHeight="1">
      <c r="B102" s="175"/>
      <c r="C102" s="176" t="s">
        <v>172</v>
      </c>
      <c r="D102" s="176" t="s">
        <v>156</v>
      </c>
      <c r="E102" s="177" t="s">
        <v>295</v>
      </c>
      <c r="F102" s="178" t="s">
        <v>296</v>
      </c>
      <c r="G102" s="179" t="s">
        <v>123</v>
      </c>
      <c r="H102" s="180">
        <v>7.0890000000000004</v>
      </c>
      <c r="I102" s="181"/>
      <c r="J102" s="182">
        <f>ROUND(I102*H102,2)</f>
        <v>0</v>
      </c>
      <c r="K102" s="178" t="s">
        <v>160</v>
      </c>
      <c r="L102" s="37"/>
      <c r="M102" s="183" t="s">
        <v>3</v>
      </c>
      <c r="N102" s="184" t="s">
        <v>43</v>
      </c>
      <c r="O102" s="67"/>
      <c r="P102" s="185">
        <f>O102*H102</f>
        <v>0</v>
      </c>
      <c r="Q102" s="185">
        <v>0</v>
      </c>
      <c r="R102" s="185">
        <f>Q102*H102</f>
        <v>0</v>
      </c>
      <c r="S102" s="185">
        <v>0</v>
      </c>
      <c r="T102" s="186">
        <f>S102*H102</f>
        <v>0</v>
      </c>
      <c r="AR102" s="19" t="s">
        <v>161</v>
      </c>
      <c r="AT102" s="19" t="s">
        <v>156</v>
      </c>
      <c r="AU102" s="19" t="s">
        <v>82</v>
      </c>
      <c r="AY102" s="19" t="s">
        <v>154</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161</v>
      </c>
      <c r="BM102" s="19" t="s">
        <v>1280</v>
      </c>
    </row>
    <row r="103" s="1" customFormat="1">
      <c r="B103" s="37"/>
      <c r="D103" s="188" t="s">
        <v>163</v>
      </c>
      <c r="F103" s="189" t="s">
        <v>298</v>
      </c>
      <c r="I103" s="121"/>
      <c r="L103" s="37"/>
      <c r="M103" s="190"/>
      <c r="N103" s="67"/>
      <c r="O103" s="67"/>
      <c r="P103" s="67"/>
      <c r="Q103" s="67"/>
      <c r="R103" s="67"/>
      <c r="S103" s="67"/>
      <c r="T103" s="68"/>
      <c r="AT103" s="19" t="s">
        <v>163</v>
      </c>
      <c r="AU103" s="19" t="s">
        <v>82</v>
      </c>
    </row>
    <row r="104" s="12" customFormat="1">
      <c r="B104" s="191"/>
      <c r="D104" s="188" t="s">
        <v>165</v>
      </c>
      <c r="E104" s="198" t="s">
        <v>121</v>
      </c>
      <c r="F104" s="192" t="s">
        <v>1281</v>
      </c>
      <c r="H104" s="193">
        <v>7.0890000000000004</v>
      </c>
      <c r="I104" s="194"/>
      <c r="L104" s="191"/>
      <c r="M104" s="195"/>
      <c r="N104" s="196"/>
      <c r="O104" s="196"/>
      <c r="P104" s="196"/>
      <c r="Q104" s="196"/>
      <c r="R104" s="196"/>
      <c r="S104" s="196"/>
      <c r="T104" s="197"/>
      <c r="AT104" s="198" t="s">
        <v>165</v>
      </c>
      <c r="AU104" s="198" t="s">
        <v>82</v>
      </c>
      <c r="AV104" s="12" t="s">
        <v>82</v>
      </c>
      <c r="AW104" s="12" t="s">
        <v>33</v>
      </c>
      <c r="AX104" s="12" t="s">
        <v>80</v>
      </c>
      <c r="AY104" s="198" t="s">
        <v>154</v>
      </c>
    </row>
    <row r="105" s="11" customFormat="1" ht="22.8" customHeight="1">
      <c r="B105" s="162"/>
      <c r="D105" s="163" t="s">
        <v>71</v>
      </c>
      <c r="E105" s="173" t="s">
        <v>82</v>
      </c>
      <c r="F105" s="173" t="s">
        <v>333</v>
      </c>
      <c r="I105" s="165"/>
      <c r="J105" s="174">
        <f>BK105</f>
        <v>0</v>
      </c>
      <c r="L105" s="162"/>
      <c r="M105" s="167"/>
      <c r="N105" s="168"/>
      <c r="O105" s="168"/>
      <c r="P105" s="169">
        <f>SUM(P106:P122)</f>
        <v>0</v>
      </c>
      <c r="Q105" s="168"/>
      <c r="R105" s="169">
        <f>SUM(R106:R122)</f>
        <v>6.0775347100000001</v>
      </c>
      <c r="S105" s="168"/>
      <c r="T105" s="170">
        <f>SUM(T106:T122)</f>
        <v>0</v>
      </c>
      <c r="AR105" s="163" t="s">
        <v>80</v>
      </c>
      <c r="AT105" s="171" t="s">
        <v>71</v>
      </c>
      <c r="AU105" s="171" t="s">
        <v>80</v>
      </c>
      <c r="AY105" s="163" t="s">
        <v>154</v>
      </c>
      <c r="BK105" s="172">
        <f>SUM(BK106:BK122)</f>
        <v>0</v>
      </c>
    </row>
    <row r="106" s="1" customFormat="1" ht="16.5" customHeight="1">
      <c r="B106" s="175"/>
      <c r="C106" s="176" t="s">
        <v>161</v>
      </c>
      <c r="D106" s="176" t="s">
        <v>156</v>
      </c>
      <c r="E106" s="177" t="s">
        <v>1282</v>
      </c>
      <c r="F106" s="178" t="s">
        <v>1283</v>
      </c>
      <c r="G106" s="179" t="s">
        <v>123</v>
      </c>
      <c r="H106" s="180">
        <v>0.55700000000000005</v>
      </c>
      <c r="I106" s="181"/>
      <c r="J106" s="182">
        <f>ROUND(I106*H106,2)</f>
        <v>0</v>
      </c>
      <c r="K106" s="178" t="s">
        <v>160</v>
      </c>
      <c r="L106" s="37"/>
      <c r="M106" s="183" t="s">
        <v>3</v>
      </c>
      <c r="N106" s="184" t="s">
        <v>43</v>
      </c>
      <c r="O106" s="67"/>
      <c r="P106" s="185">
        <f>O106*H106</f>
        <v>0</v>
      </c>
      <c r="Q106" s="185">
        <v>1.98</v>
      </c>
      <c r="R106" s="185">
        <f>Q106*H106</f>
        <v>1.1028600000000002</v>
      </c>
      <c r="S106" s="185">
        <v>0</v>
      </c>
      <c r="T106" s="186">
        <f>S106*H106</f>
        <v>0</v>
      </c>
      <c r="AR106" s="19" t="s">
        <v>161</v>
      </c>
      <c r="AT106" s="19" t="s">
        <v>156</v>
      </c>
      <c r="AU106" s="19" t="s">
        <v>82</v>
      </c>
      <c r="AY106" s="19" t="s">
        <v>154</v>
      </c>
      <c r="BE106" s="187">
        <f>IF(N106="základní",J106,0)</f>
        <v>0</v>
      </c>
      <c r="BF106" s="187">
        <f>IF(N106="snížená",J106,0)</f>
        <v>0</v>
      </c>
      <c r="BG106" s="187">
        <f>IF(N106="zákl. přenesená",J106,0)</f>
        <v>0</v>
      </c>
      <c r="BH106" s="187">
        <f>IF(N106="sníž. přenesená",J106,0)</f>
        <v>0</v>
      </c>
      <c r="BI106" s="187">
        <f>IF(N106="nulová",J106,0)</f>
        <v>0</v>
      </c>
      <c r="BJ106" s="19" t="s">
        <v>80</v>
      </c>
      <c r="BK106" s="187">
        <f>ROUND(I106*H106,2)</f>
        <v>0</v>
      </c>
      <c r="BL106" s="19" t="s">
        <v>161</v>
      </c>
      <c r="BM106" s="19" t="s">
        <v>1284</v>
      </c>
    </row>
    <row r="107" s="1" customFormat="1">
      <c r="B107" s="37"/>
      <c r="D107" s="188" t="s">
        <v>163</v>
      </c>
      <c r="F107" s="189" t="s">
        <v>916</v>
      </c>
      <c r="I107" s="121"/>
      <c r="L107" s="37"/>
      <c r="M107" s="190"/>
      <c r="N107" s="67"/>
      <c r="O107" s="67"/>
      <c r="P107" s="67"/>
      <c r="Q107" s="67"/>
      <c r="R107" s="67"/>
      <c r="S107" s="67"/>
      <c r="T107" s="68"/>
      <c r="AT107" s="19" t="s">
        <v>163</v>
      </c>
      <c r="AU107" s="19" t="s">
        <v>82</v>
      </c>
    </row>
    <row r="108" s="12" customFormat="1">
      <c r="B108" s="191"/>
      <c r="D108" s="188" t="s">
        <v>165</v>
      </c>
      <c r="E108" s="198" t="s">
        <v>3</v>
      </c>
      <c r="F108" s="192" t="s">
        <v>1285</v>
      </c>
      <c r="H108" s="193">
        <v>0.55700000000000005</v>
      </c>
      <c r="I108" s="194"/>
      <c r="L108" s="191"/>
      <c r="M108" s="195"/>
      <c r="N108" s="196"/>
      <c r="O108" s="196"/>
      <c r="P108" s="196"/>
      <c r="Q108" s="196"/>
      <c r="R108" s="196"/>
      <c r="S108" s="196"/>
      <c r="T108" s="197"/>
      <c r="AT108" s="198" t="s">
        <v>165</v>
      </c>
      <c r="AU108" s="198" t="s">
        <v>82</v>
      </c>
      <c r="AV108" s="12" t="s">
        <v>82</v>
      </c>
      <c r="AW108" s="12" t="s">
        <v>33</v>
      </c>
      <c r="AX108" s="12" t="s">
        <v>80</v>
      </c>
      <c r="AY108" s="198" t="s">
        <v>154</v>
      </c>
    </row>
    <row r="109" s="1" customFormat="1" ht="16.5" customHeight="1">
      <c r="B109" s="175"/>
      <c r="C109" s="176" t="s">
        <v>188</v>
      </c>
      <c r="D109" s="176" t="s">
        <v>156</v>
      </c>
      <c r="E109" s="177" t="s">
        <v>1286</v>
      </c>
      <c r="F109" s="178" t="s">
        <v>1287</v>
      </c>
      <c r="G109" s="179" t="s">
        <v>123</v>
      </c>
      <c r="H109" s="180">
        <v>0.83499999999999996</v>
      </c>
      <c r="I109" s="181"/>
      <c r="J109" s="182">
        <f>ROUND(I109*H109,2)</f>
        <v>0</v>
      </c>
      <c r="K109" s="178" t="s">
        <v>160</v>
      </c>
      <c r="L109" s="37"/>
      <c r="M109" s="183" t="s">
        <v>3</v>
      </c>
      <c r="N109" s="184" t="s">
        <v>43</v>
      </c>
      <c r="O109" s="67"/>
      <c r="P109" s="185">
        <f>O109*H109</f>
        <v>0</v>
      </c>
      <c r="Q109" s="185">
        <v>2.2563399999999998</v>
      </c>
      <c r="R109" s="185">
        <f>Q109*H109</f>
        <v>1.8840438999999998</v>
      </c>
      <c r="S109" s="185">
        <v>0</v>
      </c>
      <c r="T109" s="186">
        <f>S109*H109</f>
        <v>0</v>
      </c>
      <c r="AR109" s="19" t="s">
        <v>161</v>
      </c>
      <c r="AT109" s="19" t="s">
        <v>156</v>
      </c>
      <c r="AU109" s="19" t="s">
        <v>82</v>
      </c>
      <c r="AY109" s="19" t="s">
        <v>154</v>
      </c>
      <c r="BE109" s="187">
        <f>IF(N109="základní",J109,0)</f>
        <v>0</v>
      </c>
      <c r="BF109" s="187">
        <f>IF(N109="snížená",J109,0)</f>
        <v>0</v>
      </c>
      <c r="BG109" s="187">
        <f>IF(N109="zákl. přenesená",J109,0)</f>
        <v>0</v>
      </c>
      <c r="BH109" s="187">
        <f>IF(N109="sníž. přenesená",J109,0)</f>
        <v>0</v>
      </c>
      <c r="BI109" s="187">
        <f>IF(N109="nulová",J109,0)</f>
        <v>0</v>
      </c>
      <c r="BJ109" s="19" t="s">
        <v>80</v>
      </c>
      <c r="BK109" s="187">
        <f>ROUND(I109*H109,2)</f>
        <v>0</v>
      </c>
      <c r="BL109" s="19" t="s">
        <v>161</v>
      </c>
      <c r="BM109" s="19" t="s">
        <v>1288</v>
      </c>
    </row>
    <row r="110" s="1" customFormat="1">
      <c r="B110" s="37"/>
      <c r="D110" s="188" t="s">
        <v>163</v>
      </c>
      <c r="F110" s="189" t="s">
        <v>923</v>
      </c>
      <c r="I110" s="121"/>
      <c r="L110" s="37"/>
      <c r="M110" s="190"/>
      <c r="N110" s="67"/>
      <c r="O110" s="67"/>
      <c r="P110" s="67"/>
      <c r="Q110" s="67"/>
      <c r="R110" s="67"/>
      <c r="S110" s="67"/>
      <c r="T110" s="68"/>
      <c r="AT110" s="19" t="s">
        <v>163</v>
      </c>
      <c r="AU110" s="19" t="s">
        <v>82</v>
      </c>
    </row>
    <row r="111" s="12" customFormat="1">
      <c r="B111" s="191"/>
      <c r="D111" s="188" t="s">
        <v>165</v>
      </c>
      <c r="E111" s="198" t="s">
        <v>3</v>
      </c>
      <c r="F111" s="192" t="s">
        <v>1289</v>
      </c>
      <c r="H111" s="193">
        <v>0.83499999999999996</v>
      </c>
      <c r="I111" s="194"/>
      <c r="L111" s="191"/>
      <c r="M111" s="195"/>
      <c r="N111" s="196"/>
      <c r="O111" s="196"/>
      <c r="P111" s="196"/>
      <c r="Q111" s="196"/>
      <c r="R111" s="196"/>
      <c r="S111" s="196"/>
      <c r="T111" s="197"/>
      <c r="AT111" s="198" t="s">
        <v>165</v>
      </c>
      <c r="AU111" s="198" t="s">
        <v>82</v>
      </c>
      <c r="AV111" s="12" t="s">
        <v>82</v>
      </c>
      <c r="AW111" s="12" t="s">
        <v>33</v>
      </c>
      <c r="AX111" s="12" t="s">
        <v>80</v>
      </c>
      <c r="AY111" s="198" t="s">
        <v>154</v>
      </c>
    </row>
    <row r="112" s="1" customFormat="1" ht="16.5" customHeight="1">
      <c r="B112" s="175"/>
      <c r="C112" s="176" t="s">
        <v>193</v>
      </c>
      <c r="D112" s="176" t="s">
        <v>156</v>
      </c>
      <c r="E112" s="177" t="s">
        <v>1290</v>
      </c>
      <c r="F112" s="178" t="s">
        <v>1291</v>
      </c>
      <c r="G112" s="179" t="s">
        <v>206</v>
      </c>
      <c r="H112" s="180">
        <v>1.4159999999999999</v>
      </c>
      <c r="I112" s="181"/>
      <c r="J112" s="182">
        <f>ROUND(I112*H112,2)</f>
        <v>0</v>
      </c>
      <c r="K112" s="178" t="s">
        <v>160</v>
      </c>
      <c r="L112" s="37"/>
      <c r="M112" s="183" t="s">
        <v>3</v>
      </c>
      <c r="N112" s="184" t="s">
        <v>43</v>
      </c>
      <c r="O112" s="67"/>
      <c r="P112" s="185">
        <f>O112*H112</f>
        <v>0</v>
      </c>
      <c r="Q112" s="185">
        <v>0.00247</v>
      </c>
      <c r="R112" s="185">
        <f>Q112*H112</f>
        <v>0.0034975199999999996</v>
      </c>
      <c r="S112" s="185">
        <v>0</v>
      </c>
      <c r="T112" s="186">
        <f>S112*H112</f>
        <v>0</v>
      </c>
      <c r="AR112" s="19" t="s">
        <v>161</v>
      </c>
      <c r="AT112" s="19" t="s">
        <v>156</v>
      </c>
      <c r="AU112" s="19" t="s">
        <v>82</v>
      </c>
      <c r="AY112" s="19" t="s">
        <v>154</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161</v>
      </c>
      <c r="BM112" s="19" t="s">
        <v>1292</v>
      </c>
    </row>
    <row r="113" s="1" customFormat="1">
      <c r="B113" s="37"/>
      <c r="D113" s="188" t="s">
        <v>163</v>
      </c>
      <c r="F113" s="189" t="s">
        <v>1293</v>
      </c>
      <c r="I113" s="121"/>
      <c r="L113" s="37"/>
      <c r="M113" s="190"/>
      <c r="N113" s="67"/>
      <c r="O113" s="67"/>
      <c r="P113" s="67"/>
      <c r="Q113" s="67"/>
      <c r="R113" s="67"/>
      <c r="S113" s="67"/>
      <c r="T113" s="68"/>
      <c r="AT113" s="19" t="s">
        <v>163</v>
      </c>
      <c r="AU113" s="19" t="s">
        <v>82</v>
      </c>
    </row>
    <row r="114" s="12" customFormat="1">
      <c r="B114" s="191"/>
      <c r="D114" s="188" t="s">
        <v>165</v>
      </c>
      <c r="E114" s="198" t="s">
        <v>3</v>
      </c>
      <c r="F114" s="192" t="s">
        <v>1294</v>
      </c>
      <c r="H114" s="193">
        <v>1.4159999999999999</v>
      </c>
      <c r="I114" s="194"/>
      <c r="L114" s="191"/>
      <c r="M114" s="195"/>
      <c r="N114" s="196"/>
      <c r="O114" s="196"/>
      <c r="P114" s="196"/>
      <c r="Q114" s="196"/>
      <c r="R114" s="196"/>
      <c r="S114" s="196"/>
      <c r="T114" s="197"/>
      <c r="AT114" s="198" t="s">
        <v>165</v>
      </c>
      <c r="AU114" s="198" t="s">
        <v>82</v>
      </c>
      <c r="AV114" s="12" t="s">
        <v>82</v>
      </c>
      <c r="AW114" s="12" t="s">
        <v>33</v>
      </c>
      <c r="AX114" s="12" t="s">
        <v>80</v>
      </c>
      <c r="AY114" s="198" t="s">
        <v>154</v>
      </c>
    </row>
    <row r="115" s="1" customFormat="1" ht="16.5" customHeight="1">
      <c r="B115" s="175"/>
      <c r="C115" s="176" t="s">
        <v>198</v>
      </c>
      <c r="D115" s="176" t="s">
        <v>156</v>
      </c>
      <c r="E115" s="177" t="s">
        <v>1295</v>
      </c>
      <c r="F115" s="178" t="s">
        <v>1296</v>
      </c>
      <c r="G115" s="179" t="s">
        <v>206</v>
      </c>
      <c r="H115" s="180">
        <v>1.4159999999999999</v>
      </c>
      <c r="I115" s="181"/>
      <c r="J115" s="182">
        <f>ROUND(I115*H115,2)</f>
        <v>0</v>
      </c>
      <c r="K115" s="178" t="s">
        <v>160</v>
      </c>
      <c r="L115" s="37"/>
      <c r="M115" s="183" t="s">
        <v>3</v>
      </c>
      <c r="N115" s="184" t="s">
        <v>43</v>
      </c>
      <c r="O115" s="67"/>
      <c r="P115" s="185">
        <f>O115*H115</f>
        <v>0</v>
      </c>
      <c r="Q115" s="185">
        <v>0</v>
      </c>
      <c r="R115" s="185">
        <f>Q115*H115</f>
        <v>0</v>
      </c>
      <c r="S115" s="185">
        <v>0</v>
      </c>
      <c r="T115" s="186">
        <f>S115*H115</f>
        <v>0</v>
      </c>
      <c r="AR115" s="19" t="s">
        <v>161</v>
      </c>
      <c r="AT115" s="19" t="s">
        <v>156</v>
      </c>
      <c r="AU115" s="19" t="s">
        <v>82</v>
      </c>
      <c r="AY115" s="19" t="s">
        <v>154</v>
      </c>
      <c r="BE115" s="187">
        <f>IF(N115="základní",J115,0)</f>
        <v>0</v>
      </c>
      <c r="BF115" s="187">
        <f>IF(N115="snížená",J115,0)</f>
        <v>0</v>
      </c>
      <c r="BG115" s="187">
        <f>IF(N115="zákl. přenesená",J115,0)</f>
        <v>0</v>
      </c>
      <c r="BH115" s="187">
        <f>IF(N115="sníž. přenesená",J115,0)</f>
        <v>0</v>
      </c>
      <c r="BI115" s="187">
        <f>IF(N115="nulová",J115,0)</f>
        <v>0</v>
      </c>
      <c r="BJ115" s="19" t="s">
        <v>80</v>
      </c>
      <c r="BK115" s="187">
        <f>ROUND(I115*H115,2)</f>
        <v>0</v>
      </c>
      <c r="BL115" s="19" t="s">
        <v>161</v>
      </c>
      <c r="BM115" s="19" t="s">
        <v>1297</v>
      </c>
    </row>
    <row r="116" s="1" customFormat="1">
      <c r="B116" s="37"/>
      <c r="D116" s="188" t="s">
        <v>163</v>
      </c>
      <c r="F116" s="189" t="s">
        <v>1293</v>
      </c>
      <c r="I116" s="121"/>
      <c r="L116" s="37"/>
      <c r="M116" s="190"/>
      <c r="N116" s="67"/>
      <c r="O116" s="67"/>
      <c r="P116" s="67"/>
      <c r="Q116" s="67"/>
      <c r="R116" s="67"/>
      <c r="S116" s="67"/>
      <c r="T116" s="68"/>
      <c r="AT116" s="19" t="s">
        <v>163</v>
      </c>
      <c r="AU116" s="19" t="s">
        <v>82</v>
      </c>
    </row>
    <row r="117" s="1" customFormat="1" ht="22.5" customHeight="1">
      <c r="B117" s="175"/>
      <c r="C117" s="176" t="s">
        <v>203</v>
      </c>
      <c r="D117" s="176" t="s">
        <v>156</v>
      </c>
      <c r="E117" s="177" t="s">
        <v>1298</v>
      </c>
      <c r="F117" s="178" t="s">
        <v>1299</v>
      </c>
      <c r="G117" s="179" t="s">
        <v>123</v>
      </c>
      <c r="H117" s="180">
        <v>1.2230000000000001</v>
      </c>
      <c r="I117" s="181"/>
      <c r="J117" s="182">
        <f>ROUND(I117*H117,2)</f>
        <v>0</v>
      </c>
      <c r="K117" s="178" t="s">
        <v>160</v>
      </c>
      <c r="L117" s="37"/>
      <c r="M117" s="183" t="s">
        <v>3</v>
      </c>
      <c r="N117" s="184" t="s">
        <v>43</v>
      </c>
      <c r="O117" s="67"/>
      <c r="P117" s="185">
        <f>O117*H117</f>
        <v>0</v>
      </c>
      <c r="Q117" s="185">
        <v>2.5242300000000002</v>
      </c>
      <c r="R117" s="185">
        <f>Q117*H117</f>
        <v>3.0871332900000006</v>
      </c>
      <c r="S117" s="185">
        <v>0</v>
      </c>
      <c r="T117" s="186">
        <f>S117*H117</f>
        <v>0</v>
      </c>
      <c r="AR117" s="19" t="s">
        <v>161</v>
      </c>
      <c r="AT117" s="19" t="s">
        <v>156</v>
      </c>
      <c r="AU117" s="19" t="s">
        <v>82</v>
      </c>
      <c r="AY117" s="19" t="s">
        <v>154</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161</v>
      </c>
      <c r="BM117" s="19" t="s">
        <v>1300</v>
      </c>
    </row>
    <row r="118" s="1" customFormat="1">
      <c r="B118" s="37"/>
      <c r="D118" s="188" t="s">
        <v>163</v>
      </c>
      <c r="F118" s="189" t="s">
        <v>1111</v>
      </c>
      <c r="I118" s="121"/>
      <c r="L118" s="37"/>
      <c r="M118" s="190"/>
      <c r="N118" s="67"/>
      <c r="O118" s="67"/>
      <c r="P118" s="67"/>
      <c r="Q118" s="67"/>
      <c r="R118" s="67"/>
      <c r="S118" s="67"/>
      <c r="T118" s="68"/>
      <c r="AT118" s="19" t="s">
        <v>163</v>
      </c>
      <c r="AU118" s="19" t="s">
        <v>82</v>
      </c>
    </row>
    <row r="119" s="14" customFormat="1">
      <c r="B119" s="217"/>
      <c r="D119" s="188" t="s">
        <v>165</v>
      </c>
      <c r="E119" s="218" t="s">
        <v>3</v>
      </c>
      <c r="F119" s="219" t="s">
        <v>1301</v>
      </c>
      <c r="H119" s="218" t="s">
        <v>3</v>
      </c>
      <c r="I119" s="220"/>
      <c r="L119" s="217"/>
      <c r="M119" s="221"/>
      <c r="N119" s="222"/>
      <c r="O119" s="222"/>
      <c r="P119" s="222"/>
      <c r="Q119" s="222"/>
      <c r="R119" s="222"/>
      <c r="S119" s="222"/>
      <c r="T119" s="223"/>
      <c r="AT119" s="218" t="s">
        <v>165</v>
      </c>
      <c r="AU119" s="218" t="s">
        <v>82</v>
      </c>
      <c r="AV119" s="14" t="s">
        <v>80</v>
      </c>
      <c r="AW119" s="14" t="s">
        <v>33</v>
      </c>
      <c r="AX119" s="14" t="s">
        <v>72</v>
      </c>
      <c r="AY119" s="218" t="s">
        <v>154</v>
      </c>
    </row>
    <row r="120" s="12" customFormat="1">
      <c r="B120" s="191"/>
      <c r="D120" s="188" t="s">
        <v>165</v>
      </c>
      <c r="E120" s="198" t="s">
        <v>3</v>
      </c>
      <c r="F120" s="192" t="s">
        <v>1302</v>
      </c>
      <c r="H120" s="193">
        <v>0.40200000000000002</v>
      </c>
      <c r="I120" s="194"/>
      <c r="L120" s="191"/>
      <c r="M120" s="195"/>
      <c r="N120" s="196"/>
      <c r="O120" s="196"/>
      <c r="P120" s="196"/>
      <c r="Q120" s="196"/>
      <c r="R120" s="196"/>
      <c r="S120" s="196"/>
      <c r="T120" s="197"/>
      <c r="AT120" s="198" t="s">
        <v>165</v>
      </c>
      <c r="AU120" s="198" t="s">
        <v>82</v>
      </c>
      <c r="AV120" s="12" t="s">
        <v>82</v>
      </c>
      <c r="AW120" s="12" t="s">
        <v>33</v>
      </c>
      <c r="AX120" s="12" t="s">
        <v>72</v>
      </c>
      <c r="AY120" s="198" t="s">
        <v>154</v>
      </c>
    </row>
    <row r="121" s="12" customFormat="1">
      <c r="B121" s="191"/>
      <c r="D121" s="188" t="s">
        <v>165</v>
      </c>
      <c r="E121" s="198" t="s">
        <v>3</v>
      </c>
      <c r="F121" s="192" t="s">
        <v>1303</v>
      </c>
      <c r="H121" s="193">
        <v>0.82099999999999995</v>
      </c>
      <c r="I121" s="194"/>
      <c r="L121" s="191"/>
      <c r="M121" s="195"/>
      <c r="N121" s="196"/>
      <c r="O121" s="196"/>
      <c r="P121" s="196"/>
      <c r="Q121" s="196"/>
      <c r="R121" s="196"/>
      <c r="S121" s="196"/>
      <c r="T121" s="197"/>
      <c r="AT121" s="198" t="s">
        <v>165</v>
      </c>
      <c r="AU121" s="198" t="s">
        <v>82</v>
      </c>
      <c r="AV121" s="12" t="s">
        <v>82</v>
      </c>
      <c r="AW121" s="12" t="s">
        <v>33</v>
      </c>
      <c r="AX121" s="12" t="s">
        <v>72</v>
      </c>
      <c r="AY121" s="198" t="s">
        <v>154</v>
      </c>
    </row>
    <row r="122" s="13" customFormat="1">
      <c r="B122" s="199"/>
      <c r="D122" s="188" t="s">
        <v>165</v>
      </c>
      <c r="E122" s="200" t="s">
        <v>3</v>
      </c>
      <c r="F122" s="201" t="s">
        <v>179</v>
      </c>
      <c r="H122" s="202">
        <v>1.2230000000000001</v>
      </c>
      <c r="I122" s="203"/>
      <c r="L122" s="199"/>
      <c r="M122" s="204"/>
      <c r="N122" s="205"/>
      <c r="O122" s="205"/>
      <c r="P122" s="205"/>
      <c r="Q122" s="205"/>
      <c r="R122" s="205"/>
      <c r="S122" s="205"/>
      <c r="T122" s="206"/>
      <c r="AT122" s="200" t="s">
        <v>165</v>
      </c>
      <c r="AU122" s="200" t="s">
        <v>82</v>
      </c>
      <c r="AV122" s="13" t="s">
        <v>161</v>
      </c>
      <c r="AW122" s="13" t="s">
        <v>33</v>
      </c>
      <c r="AX122" s="13" t="s">
        <v>80</v>
      </c>
      <c r="AY122" s="200" t="s">
        <v>154</v>
      </c>
    </row>
    <row r="123" s="11" customFormat="1" ht="22.8" customHeight="1">
      <c r="B123" s="162"/>
      <c r="D123" s="163" t="s">
        <v>71</v>
      </c>
      <c r="E123" s="173" t="s">
        <v>203</v>
      </c>
      <c r="F123" s="173" t="s">
        <v>339</v>
      </c>
      <c r="I123" s="165"/>
      <c r="J123" s="174">
        <f>BK123</f>
        <v>0</v>
      </c>
      <c r="L123" s="162"/>
      <c r="M123" s="167"/>
      <c r="N123" s="168"/>
      <c r="O123" s="168"/>
      <c r="P123" s="169">
        <f>SUM(P124:P132)</f>
        <v>0</v>
      </c>
      <c r="Q123" s="168"/>
      <c r="R123" s="169">
        <f>SUM(R124:R132)</f>
        <v>1.9124399999999999</v>
      </c>
      <c r="S123" s="168"/>
      <c r="T123" s="170">
        <f>SUM(T124:T132)</f>
        <v>0</v>
      </c>
      <c r="AR123" s="163" t="s">
        <v>80</v>
      </c>
      <c r="AT123" s="171" t="s">
        <v>71</v>
      </c>
      <c r="AU123" s="171" t="s">
        <v>80</v>
      </c>
      <c r="AY123" s="163" t="s">
        <v>154</v>
      </c>
      <c r="BK123" s="172">
        <f>SUM(BK124:BK132)</f>
        <v>0</v>
      </c>
    </row>
    <row r="124" s="1" customFormat="1" ht="16.5" customHeight="1">
      <c r="B124" s="175"/>
      <c r="C124" s="176" t="s">
        <v>213</v>
      </c>
      <c r="D124" s="176" t="s">
        <v>156</v>
      </c>
      <c r="E124" s="177" t="s">
        <v>1304</v>
      </c>
      <c r="F124" s="178" t="s">
        <v>1305</v>
      </c>
      <c r="G124" s="179" t="s">
        <v>1306</v>
      </c>
      <c r="H124" s="180">
        <v>1</v>
      </c>
      <c r="I124" s="181"/>
      <c r="J124" s="182">
        <f>ROUND(I124*H124,2)</f>
        <v>0</v>
      </c>
      <c r="K124" s="178" t="s">
        <v>3</v>
      </c>
      <c r="L124" s="37"/>
      <c r="M124" s="183" t="s">
        <v>3</v>
      </c>
      <c r="N124" s="184" t="s">
        <v>43</v>
      </c>
      <c r="O124" s="67"/>
      <c r="P124" s="185">
        <f>O124*H124</f>
        <v>0</v>
      </c>
      <c r="Q124" s="185">
        <v>0</v>
      </c>
      <c r="R124" s="185">
        <f>Q124*H124</f>
        <v>0</v>
      </c>
      <c r="S124" s="185">
        <v>0</v>
      </c>
      <c r="T124" s="186">
        <f>S124*H124</f>
        <v>0</v>
      </c>
      <c r="AR124" s="19" t="s">
        <v>161</v>
      </c>
      <c r="AT124" s="19" t="s">
        <v>156</v>
      </c>
      <c r="AU124" s="19" t="s">
        <v>82</v>
      </c>
      <c r="AY124" s="19" t="s">
        <v>154</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161</v>
      </c>
      <c r="BM124" s="19" t="s">
        <v>1307</v>
      </c>
    </row>
    <row r="125" s="1" customFormat="1">
      <c r="B125" s="37"/>
      <c r="D125" s="188" t="s">
        <v>163</v>
      </c>
      <c r="F125" s="189" t="s">
        <v>1308</v>
      </c>
      <c r="I125" s="121"/>
      <c r="L125" s="37"/>
      <c r="M125" s="190"/>
      <c r="N125" s="67"/>
      <c r="O125" s="67"/>
      <c r="P125" s="67"/>
      <c r="Q125" s="67"/>
      <c r="R125" s="67"/>
      <c r="S125" s="67"/>
      <c r="T125" s="68"/>
      <c r="AT125" s="19" t="s">
        <v>163</v>
      </c>
      <c r="AU125" s="19" t="s">
        <v>82</v>
      </c>
    </row>
    <row r="126" s="1" customFormat="1" ht="16.5" customHeight="1">
      <c r="B126" s="175"/>
      <c r="C126" s="176" t="s">
        <v>218</v>
      </c>
      <c r="D126" s="176" t="s">
        <v>156</v>
      </c>
      <c r="E126" s="177" t="s">
        <v>1309</v>
      </c>
      <c r="F126" s="178" t="s">
        <v>1310</v>
      </c>
      <c r="G126" s="179" t="s">
        <v>241</v>
      </c>
      <c r="H126" s="180">
        <v>1</v>
      </c>
      <c r="I126" s="181"/>
      <c r="J126" s="182">
        <f>ROUND(I126*H126,2)</f>
        <v>0</v>
      </c>
      <c r="K126" s="178" t="s">
        <v>3</v>
      </c>
      <c r="L126" s="37"/>
      <c r="M126" s="183" t="s">
        <v>3</v>
      </c>
      <c r="N126" s="184" t="s">
        <v>43</v>
      </c>
      <c r="O126" s="67"/>
      <c r="P126" s="185">
        <f>O126*H126</f>
        <v>0</v>
      </c>
      <c r="Q126" s="185">
        <v>1.6857899999999999</v>
      </c>
      <c r="R126" s="185">
        <f>Q126*H126</f>
        <v>1.6857899999999999</v>
      </c>
      <c r="S126" s="185">
        <v>0</v>
      </c>
      <c r="T126" s="186">
        <f>S126*H126</f>
        <v>0</v>
      </c>
      <c r="AR126" s="19" t="s">
        <v>161</v>
      </c>
      <c r="AT126" s="19" t="s">
        <v>156</v>
      </c>
      <c r="AU126" s="19" t="s">
        <v>82</v>
      </c>
      <c r="AY126" s="19" t="s">
        <v>154</v>
      </c>
      <c r="BE126" s="187">
        <f>IF(N126="základní",J126,0)</f>
        <v>0</v>
      </c>
      <c r="BF126" s="187">
        <f>IF(N126="snížená",J126,0)</f>
        <v>0</v>
      </c>
      <c r="BG126" s="187">
        <f>IF(N126="zákl. přenesená",J126,0)</f>
        <v>0</v>
      </c>
      <c r="BH126" s="187">
        <f>IF(N126="sníž. přenesená",J126,0)</f>
        <v>0</v>
      </c>
      <c r="BI126" s="187">
        <f>IF(N126="nulová",J126,0)</f>
        <v>0</v>
      </c>
      <c r="BJ126" s="19" t="s">
        <v>80</v>
      </c>
      <c r="BK126" s="187">
        <f>ROUND(I126*H126,2)</f>
        <v>0</v>
      </c>
      <c r="BL126" s="19" t="s">
        <v>161</v>
      </c>
      <c r="BM126" s="19" t="s">
        <v>1311</v>
      </c>
    </row>
    <row r="127" s="1" customFormat="1" ht="16.5" customHeight="1">
      <c r="B127" s="175"/>
      <c r="C127" s="176" t="s">
        <v>222</v>
      </c>
      <c r="D127" s="176" t="s">
        <v>156</v>
      </c>
      <c r="E127" s="177" t="s">
        <v>1312</v>
      </c>
      <c r="F127" s="178" t="s">
        <v>1313</v>
      </c>
      <c r="G127" s="179" t="s">
        <v>241</v>
      </c>
      <c r="H127" s="180">
        <v>1</v>
      </c>
      <c r="I127" s="181"/>
      <c r="J127" s="182">
        <f>ROUND(I127*H127,2)</f>
        <v>0</v>
      </c>
      <c r="K127" s="178" t="s">
        <v>160</v>
      </c>
      <c r="L127" s="37"/>
      <c r="M127" s="183" t="s">
        <v>3</v>
      </c>
      <c r="N127" s="184" t="s">
        <v>43</v>
      </c>
      <c r="O127" s="67"/>
      <c r="P127" s="185">
        <f>O127*H127</f>
        <v>0</v>
      </c>
      <c r="Q127" s="185">
        <v>0.0091800000000000007</v>
      </c>
      <c r="R127" s="185">
        <f>Q127*H127</f>
        <v>0.0091800000000000007</v>
      </c>
      <c r="S127" s="185">
        <v>0</v>
      </c>
      <c r="T127" s="186">
        <f>S127*H127</f>
        <v>0</v>
      </c>
      <c r="AR127" s="19" t="s">
        <v>161</v>
      </c>
      <c r="AT127" s="19" t="s">
        <v>156</v>
      </c>
      <c r="AU127" s="19" t="s">
        <v>82</v>
      </c>
      <c r="AY127" s="19" t="s">
        <v>154</v>
      </c>
      <c r="BE127" s="187">
        <f>IF(N127="základní",J127,0)</f>
        <v>0</v>
      </c>
      <c r="BF127" s="187">
        <f>IF(N127="snížená",J127,0)</f>
        <v>0</v>
      </c>
      <c r="BG127" s="187">
        <f>IF(N127="zákl. přenesená",J127,0)</f>
        <v>0</v>
      </c>
      <c r="BH127" s="187">
        <f>IF(N127="sníž. přenesená",J127,0)</f>
        <v>0</v>
      </c>
      <c r="BI127" s="187">
        <f>IF(N127="nulová",J127,0)</f>
        <v>0</v>
      </c>
      <c r="BJ127" s="19" t="s">
        <v>80</v>
      </c>
      <c r="BK127" s="187">
        <f>ROUND(I127*H127,2)</f>
        <v>0</v>
      </c>
      <c r="BL127" s="19" t="s">
        <v>161</v>
      </c>
      <c r="BM127" s="19" t="s">
        <v>1314</v>
      </c>
    </row>
    <row r="128" s="1" customFormat="1">
      <c r="B128" s="37"/>
      <c r="D128" s="188" t="s">
        <v>163</v>
      </c>
      <c r="F128" s="189" t="s">
        <v>1315</v>
      </c>
      <c r="I128" s="121"/>
      <c r="L128" s="37"/>
      <c r="M128" s="190"/>
      <c r="N128" s="67"/>
      <c r="O128" s="67"/>
      <c r="P128" s="67"/>
      <c r="Q128" s="67"/>
      <c r="R128" s="67"/>
      <c r="S128" s="67"/>
      <c r="T128" s="68"/>
      <c r="AT128" s="19" t="s">
        <v>163</v>
      </c>
      <c r="AU128" s="19" t="s">
        <v>82</v>
      </c>
    </row>
    <row r="129" s="1" customFormat="1" ht="16.5" customHeight="1">
      <c r="B129" s="175"/>
      <c r="C129" s="176" t="s">
        <v>227</v>
      </c>
      <c r="D129" s="176" t="s">
        <v>156</v>
      </c>
      <c r="E129" s="177" t="s">
        <v>1316</v>
      </c>
      <c r="F129" s="178" t="s">
        <v>1317</v>
      </c>
      <c r="G129" s="179" t="s">
        <v>241</v>
      </c>
      <c r="H129" s="180">
        <v>1</v>
      </c>
      <c r="I129" s="181"/>
      <c r="J129" s="182">
        <f>ROUND(I129*H129,2)</f>
        <v>0</v>
      </c>
      <c r="K129" s="178" t="s">
        <v>160</v>
      </c>
      <c r="L129" s="37"/>
      <c r="M129" s="183" t="s">
        <v>3</v>
      </c>
      <c r="N129" s="184" t="s">
        <v>43</v>
      </c>
      <c r="O129" s="67"/>
      <c r="P129" s="185">
        <f>O129*H129</f>
        <v>0</v>
      </c>
      <c r="Q129" s="185">
        <v>0.21734000000000001</v>
      </c>
      <c r="R129" s="185">
        <f>Q129*H129</f>
        <v>0.21734000000000001</v>
      </c>
      <c r="S129" s="185">
        <v>0</v>
      </c>
      <c r="T129" s="186">
        <f>S129*H129</f>
        <v>0</v>
      </c>
      <c r="AR129" s="19" t="s">
        <v>161</v>
      </c>
      <c r="AT129" s="19" t="s">
        <v>156</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161</v>
      </c>
      <c r="BM129" s="19" t="s">
        <v>1318</v>
      </c>
    </row>
    <row r="130" s="1" customFormat="1">
      <c r="B130" s="37"/>
      <c r="D130" s="188" t="s">
        <v>163</v>
      </c>
      <c r="F130" s="189" t="s">
        <v>849</v>
      </c>
      <c r="I130" s="121"/>
      <c r="L130" s="37"/>
      <c r="M130" s="190"/>
      <c r="N130" s="67"/>
      <c r="O130" s="67"/>
      <c r="P130" s="67"/>
      <c r="Q130" s="67"/>
      <c r="R130" s="67"/>
      <c r="S130" s="67"/>
      <c r="T130" s="68"/>
      <c r="AT130" s="19" t="s">
        <v>163</v>
      </c>
      <c r="AU130" s="19" t="s">
        <v>82</v>
      </c>
    </row>
    <row r="131" s="12" customFormat="1">
      <c r="B131" s="191"/>
      <c r="D131" s="188" t="s">
        <v>165</v>
      </c>
      <c r="E131" s="198" t="s">
        <v>3</v>
      </c>
      <c r="F131" s="192" t="s">
        <v>1319</v>
      </c>
      <c r="H131" s="193">
        <v>1</v>
      </c>
      <c r="I131" s="194"/>
      <c r="L131" s="191"/>
      <c r="M131" s="195"/>
      <c r="N131" s="196"/>
      <c r="O131" s="196"/>
      <c r="P131" s="196"/>
      <c r="Q131" s="196"/>
      <c r="R131" s="196"/>
      <c r="S131" s="196"/>
      <c r="T131" s="197"/>
      <c r="AT131" s="198" t="s">
        <v>165</v>
      </c>
      <c r="AU131" s="198" t="s">
        <v>82</v>
      </c>
      <c r="AV131" s="12" t="s">
        <v>82</v>
      </c>
      <c r="AW131" s="12" t="s">
        <v>33</v>
      </c>
      <c r="AX131" s="12" t="s">
        <v>80</v>
      </c>
      <c r="AY131" s="198" t="s">
        <v>154</v>
      </c>
    </row>
    <row r="132" s="1" customFormat="1" ht="16.5" customHeight="1">
      <c r="B132" s="175"/>
      <c r="C132" s="176" t="s">
        <v>231</v>
      </c>
      <c r="D132" s="176" t="s">
        <v>156</v>
      </c>
      <c r="E132" s="177" t="s">
        <v>1320</v>
      </c>
      <c r="F132" s="178" t="s">
        <v>1321</v>
      </c>
      <c r="G132" s="179" t="s">
        <v>1322</v>
      </c>
      <c r="H132" s="180">
        <v>1</v>
      </c>
      <c r="I132" s="181"/>
      <c r="J132" s="182">
        <f>ROUND(I132*H132,2)</f>
        <v>0</v>
      </c>
      <c r="K132" s="178" t="s">
        <v>3</v>
      </c>
      <c r="L132" s="37"/>
      <c r="M132" s="183" t="s">
        <v>3</v>
      </c>
      <c r="N132" s="184" t="s">
        <v>43</v>
      </c>
      <c r="O132" s="67"/>
      <c r="P132" s="185">
        <f>O132*H132</f>
        <v>0</v>
      </c>
      <c r="Q132" s="185">
        <v>0.00012999999999999999</v>
      </c>
      <c r="R132" s="185">
        <f>Q132*H132</f>
        <v>0.00012999999999999999</v>
      </c>
      <c r="S132" s="185">
        <v>0</v>
      </c>
      <c r="T132" s="186">
        <f>S132*H132</f>
        <v>0</v>
      </c>
      <c r="AR132" s="19" t="s">
        <v>161</v>
      </c>
      <c r="AT132" s="19" t="s">
        <v>156</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1323</v>
      </c>
    </row>
    <row r="133" s="11" customFormat="1" ht="22.8" customHeight="1">
      <c r="B133" s="162"/>
      <c r="D133" s="163" t="s">
        <v>71</v>
      </c>
      <c r="E133" s="173" t="s">
        <v>213</v>
      </c>
      <c r="F133" s="173" t="s">
        <v>978</v>
      </c>
      <c r="I133" s="165"/>
      <c r="J133" s="174">
        <f>BK133</f>
        <v>0</v>
      </c>
      <c r="L133" s="162"/>
      <c r="M133" s="167"/>
      <c r="N133" s="168"/>
      <c r="O133" s="168"/>
      <c r="P133" s="169">
        <f>SUM(P134:P136)</f>
        <v>0</v>
      </c>
      <c r="Q133" s="168"/>
      <c r="R133" s="169">
        <f>SUM(R134:R136)</f>
        <v>0.063759999999999997</v>
      </c>
      <c r="S133" s="168"/>
      <c r="T133" s="170">
        <f>SUM(T134:T136)</f>
        <v>0</v>
      </c>
      <c r="AR133" s="163" t="s">
        <v>80</v>
      </c>
      <c r="AT133" s="171" t="s">
        <v>71</v>
      </c>
      <c r="AU133" s="171" t="s">
        <v>80</v>
      </c>
      <c r="AY133" s="163" t="s">
        <v>154</v>
      </c>
      <c r="BK133" s="172">
        <f>SUM(BK134:BK136)</f>
        <v>0</v>
      </c>
    </row>
    <row r="134" s="1" customFormat="1" ht="16.5" customHeight="1">
      <c r="B134" s="175"/>
      <c r="C134" s="176" t="s">
        <v>238</v>
      </c>
      <c r="D134" s="176" t="s">
        <v>156</v>
      </c>
      <c r="E134" s="177" t="s">
        <v>1324</v>
      </c>
      <c r="F134" s="178" t="s">
        <v>1325</v>
      </c>
      <c r="G134" s="179" t="s">
        <v>241</v>
      </c>
      <c r="H134" s="180">
        <v>2</v>
      </c>
      <c r="I134" s="181"/>
      <c r="J134" s="182">
        <f>ROUND(I134*H134,2)</f>
        <v>0</v>
      </c>
      <c r="K134" s="178" t="s">
        <v>3</v>
      </c>
      <c r="L134" s="37"/>
      <c r="M134" s="183" t="s">
        <v>3</v>
      </c>
      <c r="N134" s="184" t="s">
        <v>43</v>
      </c>
      <c r="O134" s="67"/>
      <c r="P134" s="185">
        <f>O134*H134</f>
        <v>0</v>
      </c>
      <c r="Q134" s="185">
        <v>0.0068799999999999998</v>
      </c>
      <c r="R134" s="185">
        <f>Q134*H134</f>
        <v>0.01376</v>
      </c>
      <c r="S134" s="185">
        <v>0</v>
      </c>
      <c r="T134" s="186">
        <f>S134*H134</f>
        <v>0</v>
      </c>
      <c r="AR134" s="19" t="s">
        <v>161</v>
      </c>
      <c r="AT134" s="19" t="s">
        <v>156</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1326</v>
      </c>
    </row>
    <row r="135" s="1" customFormat="1" ht="16.5" customHeight="1">
      <c r="B135" s="175"/>
      <c r="C135" s="207" t="s">
        <v>9</v>
      </c>
      <c r="D135" s="207" t="s">
        <v>232</v>
      </c>
      <c r="E135" s="208" t="s">
        <v>1327</v>
      </c>
      <c r="F135" s="209" t="s">
        <v>1328</v>
      </c>
      <c r="G135" s="210" t="s">
        <v>241</v>
      </c>
      <c r="H135" s="211">
        <v>2</v>
      </c>
      <c r="I135" s="212"/>
      <c r="J135" s="213">
        <f>ROUND(I135*H135,2)</f>
        <v>0</v>
      </c>
      <c r="K135" s="209" t="s">
        <v>3</v>
      </c>
      <c r="L135" s="214"/>
      <c r="M135" s="215" t="s">
        <v>3</v>
      </c>
      <c r="N135" s="216" t="s">
        <v>43</v>
      </c>
      <c r="O135" s="67"/>
      <c r="P135" s="185">
        <f>O135*H135</f>
        <v>0</v>
      </c>
      <c r="Q135" s="185">
        <v>0.025000000000000001</v>
      </c>
      <c r="R135" s="185">
        <f>Q135*H135</f>
        <v>0.050000000000000003</v>
      </c>
      <c r="S135" s="185">
        <v>0</v>
      </c>
      <c r="T135" s="186">
        <f>S135*H135</f>
        <v>0</v>
      </c>
      <c r="AR135" s="19" t="s">
        <v>203</v>
      </c>
      <c r="AT135" s="19" t="s">
        <v>232</v>
      </c>
      <c r="AU135" s="19" t="s">
        <v>82</v>
      </c>
      <c r="AY135" s="19" t="s">
        <v>154</v>
      </c>
      <c r="BE135" s="187">
        <f>IF(N135="základní",J135,0)</f>
        <v>0</v>
      </c>
      <c r="BF135" s="187">
        <f>IF(N135="snížená",J135,0)</f>
        <v>0</v>
      </c>
      <c r="BG135" s="187">
        <f>IF(N135="zákl. přenesená",J135,0)</f>
        <v>0</v>
      </c>
      <c r="BH135" s="187">
        <f>IF(N135="sníž. přenesená",J135,0)</f>
        <v>0</v>
      </c>
      <c r="BI135" s="187">
        <f>IF(N135="nulová",J135,0)</f>
        <v>0</v>
      </c>
      <c r="BJ135" s="19" t="s">
        <v>80</v>
      </c>
      <c r="BK135" s="187">
        <f>ROUND(I135*H135,2)</f>
        <v>0</v>
      </c>
      <c r="BL135" s="19" t="s">
        <v>161</v>
      </c>
      <c r="BM135" s="19" t="s">
        <v>1329</v>
      </c>
    </row>
    <row r="136" s="12" customFormat="1">
      <c r="B136" s="191"/>
      <c r="D136" s="188" t="s">
        <v>165</v>
      </c>
      <c r="E136" s="198" t="s">
        <v>3</v>
      </c>
      <c r="F136" s="192" t="s">
        <v>1330</v>
      </c>
      <c r="H136" s="193">
        <v>2</v>
      </c>
      <c r="I136" s="194"/>
      <c r="L136" s="191"/>
      <c r="M136" s="195"/>
      <c r="N136" s="196"/>
      <c r="O136" s="196"/>
      <c r="P136" s="196"/>
      <c r="Q136" s="196"/>
      <c r="R136" s="196"/>
      <c r="S136" s="196"/>
      <c r="T136" s="197"/>
      <c r="AT136" s="198" t="s">
        <v>165</v>
      </c>
      <c r="AU136" s="198" t="s">
        <v>82</v>
      </c>
      <c r="AV136" s="12" t="s">
        <v>82</v>
      </c>
      <c r="AW136" s="12" t="s">
        <v>33</v>
      </c>
      <c r="AX136" s="12" t="s">
        <v>80</v>
      </c>
      <c r="AY136" s="198" t="s">
        <v>154</v>
      </c>
    </row>
    <row r="137" s="11" customFormat="1" ht="22.8" customHeight="1">
      <c r="B137" s="162"/>
      <c r="D137" s="163" t="s">
        <v>71</v>
      </c>
      <c r="E137" s="173" t="s">
        <v>350</v>
      </c>
      <c r="F137" s="173" t="s">
        <v>351</v>
      </c>
      <c r="I137" s="165"/>
      <c r="J137" s="174">
        <f>BK137</f>
        <v>0</v>
      </c>
      <c r="L137" s="162"/>
      <c r="M137" s="167"/>
      <c r="N137" s="168"/>
      <c r="O137" s="168"/>
      <c r="P137" s="169">
        <f>SUM(P138:P139)</f>
        <v>0</v>
      </c>
      <c r="Q137" s="168"/>
      <c r="R137" s="169">
        <f>SUM(R138:R139)</f>
        <v>0</v>
      </c>
      <c r="S137" s="168"/>
      <c r="T137" s="170">
        <f>SUM(T138:T139)</f>
        <v>0</v>
      </c>
      <c r="AR137" s="163" t="s">
        <v>80</v>
      </c>
      <c r="AT137" s="171" t="s">
        <v>71</v>
      </c>
      <c r="AU137" s="171" t="s">
        <v>80</v>
      </c>
      <c r="AY137" s="163" t="s">
        <v>154</v>
      </c>
      <c r="BK137" s="172">
        <f>SUM(BK138:BK139)</f>
        <v>0</v>
      </c>
    </row>
    <row r="138" s="1" customFormat="1" ht="22.5" customHeight="1">
      <c r="B138" s="175"/>
      <c r="C138" s="176" t="s">
        <v>250</v>
      </c>
      <c r="D138" s="176" t="s">
        <v>156</v>
      </c>
      <c r="E138" s="177" t="s">
        <v>1023</v>
      </c>
      <c r="F138" s="178" t="s">
        <v>1024</v>
      </c>
      <c r="G138" s="179" t="s">
        <v>235</v>
      </c>
      <c r="H138" s="180">
        <v>8.0540000000000003</v>
      </c>
      <c r="I138" s="181"/>
      <c r="J138" s="182">
        <f>ROUND(I138*H138,2)</f>
        <v>0</v>
      </c>
      <c r="K138" s="178" t="s">
        <v>160</v>
      </c>
      <c r="L138" s="37"/>
      <c r="M138" s="183" t="s">
        <v>3</v>
      </c>
      <c r="N138" s="184" t="s">
        <v>43</v>
      </c>
      <c r="O138" s="67"/>
      <c r="P138" s="185">
        <f>O138*H138</f>
        <v>0</v>
      </c>
      <c r="Q138" s="185">
        <v>0</v>
      </c>
      <c r="R138" s="185">
        <f>Q138*H138</f>
        <v>0</v>
      </c>
      <c r="S138" s="185">
        <v>0</v>
      </c>
      <c r="T138" s="186">
        <f>S138*H138</f>
        <v>0</v>
      </c>
      <c r="AR138" s="19" t="s">
        <v>161</v>
      </c>
      <c r="AT138" s="19" t="s">
        <v>156</v>
      </c>
      <c r="AU138" s="19" t="s">
        <v>82</v>
      </c>
      <c r="AY138" s="19" t="s">
        <v>154</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161</v>
      </c>
      <c r="BM138" s="19" t="s">
        <v>1331</v>
      </c>
    </row>
    <row r="139" s="1" customFormat="1">
      <c r="B139" s="37"/>
      <c r="D139" s="188" t="s">
        <v>163</v>
      </c>
      <c r="F139" s="189" t="s">
        <v>1026</v>
      </c>
      <c r="I139" s="121"/>
      <c r="L139" s="37"/>
      <c r="M139" s="224"/>
      <c r="N139" s="225"/>
      <c r="O139" s="225"/>
      <c r="P139" s="225"/>
      <c r="Q139" s="225"/>
      <c r="R139" s="225"/>
      <c r="S139" s="225"/>
      <c r="T139" s="226"/>
      <c r="AT139" s="19" t="s">
        <v>163</v>
      </c>
      <c r="AU139" s="19" t="s">
        <v>82</v>
      </c>
    </row>
    <row r="140" s="1" customFormat="1" ht="6.96" customHeight="1">
      <c r="B140" s="52"/>
      <c r="C140" s="53"/>
      <c r="D140" s="53"/>
      <c r="E140" s="53"/>
      <c r="F140" s="53"/>
      <c r="G140" s="53"/>
      <c r="H140" s="53"/>
      <c r="I140" s="137"/>
      <c r="J140" s="53"/>
      <c r="K140" s="53"/>
      <c r="L140" s="37"/>
    </row>
  </sheetData>
  <autoFilter ref="C90:K139"/>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99</v>
      </c>
      <c r="AZ2" s="118" t="s">
        <v>1332</v>
      </c>
      <c r="BA2" s="118" t="s">
        <v>1333</v>
      </c>
      <c r="BB2" s="118" t="s">
        <v>206</v>
      </c>
      <c r="BC2" s="118" t="s">
        <v>1334</v>
      </c>
      <c r="BD2" s="118" t="s">
        <v>82</v>
      </c>
    </row>
    <row r="3" ht="6.96" customHeight="1">
      <c r="B3" s="20"/>
      <c r="C3" s="21"/>
      <c r="D3" s="21"/>
      <c r="E3" s="21"/>
      <c r="F3" s="21"/>
      <c r="G3" s="21"/>
      <c r="H3" s="21"/>
      <c r="I3" s="119"/>
      <c r="J3" s="21"/>
      <c r="K3" s="21"/>
      <c r="L3" s="22"/>
      <c r="AT3" s="19" t="s">
        <v>82</v>
      </c>
      <c r="AZ3" s="118" t="s">
        <v>1335</v>
      </c>
      <c r="BA3" s="118" t="s">
        <v>1336</v>
      </c>
      <c r="BB3" s="118" t="s">
        <v>253</v>
      </c>
      <c r="BC3" s="118" t="s">
        <v>340</v>
      </c>
      <c r="BD3" s="118" t="s">
        <v>82</v>
      </c>
    </row>
    <row r="4" ht="24.96" customHeight="1">
      <c r="B4" s="22"/>
      <c r="D4" s="23" t="s">
        <v>127</v>
      </c>
      <c r="L4" s="22"/>
      <c r="M4" s="24" t="s">
        <v>11</v>
      </c>
      <c r="AT4" s="19" t="s">
        <v>4</v>
      </c>
      <c r="AZ4" s="118" t="s">
        <v>1337</v>
      </c>
      <c r="BA4" s="118" t="s">
        <v>1338</v>
      </c>
      <c r="BB4" s="118" t="s">
        <v>206</v>
      </c>
      <c r="BC4" s="118" t="s">
        <v>1339</v>
      </c>
      <c r="BD4" s="118" t="s">
        <v>82</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1340</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ROUND(J110,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ROUND((SUM(BE110:BE574)),  2)</f>
        <v>0</v>
      </c>
      <c r="I35" s="129">
        <v>0.20999999999999999</v>
      </c>
      <c r="J35" s="128">
        <f>ROUND(((SUM(BE110:BE574))*I35),  2)</f>
        <v>0</v>
      </c>
      <c r="L35" s="37"/>
    </row>
    <row r="36" s="1" customFormat="1" ht="14.4" customHeight="1">
      <c r="B36" s="37"/>
      <c r="E36" s="31" t="s">
        <v>44</v>
      </c>
      <c r="F36" s="128">
        <f>ROUND((SUM(BF110:BF574)),  2)</f>
        <v>0</v>
      </c>
      <c r="I36" s="129">
        <v>0.14999999999999999</v>
      </c>
      <c r="J36" s="128">
        <f>ROUND(((SUM(BF110:BF574))*I36),  2)</f>
        <v>0</v>
      </c>
      <c r="L36" s="37"/>
    </row>
    <row r="37" hidden="1" s="1" customFormat="1" ht="14.4" customHeight="1">
      <c r="B37" s="37"/>
      <c r="E37" s="31" t="s">
        <v>45</v>
      </c>
      <c r="F37" s="128">
        <f>ROUND((SUM(BG110:BG574)),  2)</f>
        <v>0</v>
      </c>
      <c r="I37" s="129">
        <v>0.20999999999999999</v>
      </c>
      <c r="J37" s="128">
        <f>0</f>
        <v>0</v>
      </c>
      <c r="L37" s="37"/>
    </row>
    <row r="38" hidden="1" s="1" customFormat="1" ht="14.4" customHeight="1">
      <c r="B38" s="37"/>
      <c r="E38" s="31" t="s">
        <v>46</v>
      </c>
      <c r="F38" s="128">
        <f>ROUND((SUM(BH110:BH574)),  2)</f>
        <v>0</v>
      </c>
      <c r="I38" s="129">
        <v>0.14999999999999999</v>
      </c>
      <c r="J38" s="128">
        <f>0</f>
        <v>0</v>
      </c>
      <c r="L38" s="37"/>
    </row>
    <row r="39" hidden="1" s="1" customFormat="1" ht="14.4" customHeight="1">
      <c r="B39" s="37"/>
      <c r="E39" s="31" t="s">
        <v>47</v>
      </c>
      <c r="F39" s="128">
        <f>ROUND((SUM(BI110:BI574)),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05 - SO 02.5 - Provozní objekt</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J110</f>
        <v>0</v>
      </c>
      <c r="L63" s="37"/>
      <c r="AU63" s="19" t="s">
        <v>133</v>
      </c>
    </row>
    <row r="64" s="8" customFormat="1" ht="24.96" customHeight="1">
      <c r="B64" s="143"/>
      <c r="D64" s="144" t="s">
        <v>886</v>
      </c>
      <c r="E64" s="145"/>
      <c r="F64" s="145"/>
      <c r="G64" s="145"/>
      <c r="H64" s="145"/>
      <c r="I64" s="146"/>
      <c r="J64" s="147">
        <f>J111</f>
        <v>0</v>
      </c>
      <c r="L64" s="143"/>
    </row>
    <row r="65" s="9" customFormat="1" ht="19.92" customHeight="1">
      <c r="B65" s="148"/>
      <c r="D65" s="149" t="s">
        <v>136</v>
      </c>
      <c r="E65" s="150"/>
      <c r="F65" s="150"/>
      <c r="G65" s="150"/>
      <c r="H65" s="150"/>
      <c r="I65" s="151"/>
      <c r="J65" s="152">
        <f>J112</f>
        <v>0</v>
      </c>
      <c r="L65" s="148"/>
    </row>
    <row r="66" s="9" customFormat="1" ht="19.92" customHeight="1">
      <c r="B66" s="148"/>
      <c r="D66" s="149" t="s">
        <v>396</v>
      </c>
      <c r="E66" s="150"/>
      <c r="F66" s="150"/>
      <c r="G66" s="150"/>
      <c r="H66" s="150"/>
      <c r="I66" s="151"/>
      <c r="J66" s="152">
        <f>J148</f>
        <v>0</v>
      </c>
      <c r="L66" s="148"/>
    </row>
    <row r="67" s="9" customFormat="1" ht="19.92" customHeight="1">
      <c r="B67" s="148"/>
      <c r="D67" s="149" t="s">
        <v>397</v>
      </c>
      <c r="E67" s="150"/>
      <c r="F67" s="150"/>
      <c r="G67" s="150"/>
      <c r="H67" s="150"/>
      <c r="I67" s="151"/>
      <c r="J67" s="152">
        <f>J189</f>
        <v>0</v>
      </c>
      <c r="L67" s="148"/>
    </row>
    <row r="68" s="9" customFormat="1" ht="19.92" customHeight="1">
      <c r="B68" s="148"/>
      <c r="D68" s="149" t="s">
        <v>887</v>
      </c>
      <c r="E68" s="150"/>
      <c r="F68" s="150"/>
      <c r="G68" s="150"/>
      <c r="H68" s="150"/>
      <c r="I68" s="151"/>
      <c r="J68" s="152">
        <f>J204</f>
        <v>0</v>
      </c>
      <c r="L68" s="148"/>
    </row>
    <row r="69" s="9" customFormat="1" ht="19.92" customHeight="1">
      <c r="B69" s="148"/>
      <c r="D69" s="149" t="s">
        <v>137</v>
      </c>
      <c r="E69" s="150"/>
      <c r="F69" s="150"/>
      <c r="G69" s="150"/>
      <c r="H69" s="150"/>
      <c r="I69" s="151"/>
      <c r="J69" s="152">
        <f>J248</f>
        <v>0</v>
      </c>
      <c r="L69" s="148"/>
    </row>
    <row r="70" s="9" customFormat="1" ht="19.92" customHeight="1">
      <c r="B70" s="148"/>
      <c r="D70" s="149" t="s">
        <v>888</v>
      </c>
      <c r="E70" s="150"/>
      <c r="F70" s="150"/>
      <c r="G70" s="150"/>
      <c r="H70" s="150"/>
      <c r="I70" s="151"/>
      <c r="J70" s="152">
        <f>J263</f>
        <v>0</v>
      </c>
      <c r="L70" s="148"/>
    </row>
    <row r="71" s="9" customFormat="1" ht="19.92" customHeight="1">
      <c r="B71" s="148"/>
      <c r="D71" s="149" t="s">
        <v>1341</v>
      </c>
      <c r="E71" s="150"/>
      <c r="F71" s="150"/>
      <c r="G71" s="150"/>
      <c r="H71" s="150"/>
      <c r="I71" s="151"/>
      <c r="J71" s="152">
        <f>J278</f>
        <v>0</v>
      </c>
      <c r="L71" s="148"/>
    </row>
    <row r="72" s="8" customFormat="1" ht="24.96" customHeight="1">
      <c r="B72" s="143"/>
      <c r="D72" s="144" t="s">
        <v>889</v>
      </c>
      <c r="E72" s="145"/>
      <c r="F72" s="145"/>
      <c r="G72" s="145"/>
      <c r="H72" s="145"/>
      <c r="I72" s="146"/>
      <c r="J72" s="147">
        <f>J281</f>
        <v>0</v>
      </c>
      <c r="L72" s="143"/>
    </row>
    <row r="73" s="9" customFormat="1" ht="19.92" customHeight="1">
      <c r="B73" s="148"/>
      <c r="D73" s="149" t="s">
        <v>890</v>
      </c>
      <c r="E73" s="150"/>
      <c r="F73" s="150"/>
      <c r="G73" s="150"/>
      <c r="H73" s="150"/>
      <c r="I73" s="151"/>
      <c r="J73" s="152">
        <f>J282</f>
        <v>0</v>
      </c>
      <c r="L73" s="148"/>
    </row>
    <row r="74" s="9" customFormat="1" ht="19.92" customHeight="1">
      <c r="B74" s="148"/>
      <c r="D74" s="149" t="s">
        <v>1342</v>
      </c>
      <c r="E74" s="150"/>
      <c r="F74" s="150"/>
      <c r="G74" s="150"/>
      <c r="H74" s="150"/>
      <c r="I74" s="151"/>
      <c r="J74" s="152">
        <f>J303</f>
        <v>0</v>
      </c>
      <c r="L74" s="148"/>
    </row>
    <row r="75" s="9" customFormat="1" ht="19.92" customHeight="1">
      <c r="B75" s="148"/>
      <c r="D75" s="149" t="s">
        <v>1343</v>
      </c>
      <c r="E75" s="150"/>
      <c r="F75" s="150"/>
      <c r="G75" s="150"/>
      <c r="H75" s="150"/>
      <c r="I75" s="151"/>
      <c r="J75" s="152">
        <f>J327</f>
        <v>0</v>
      </c>
      <c r="L75" s="148"/>
    </row>
    <row r="76" s="9" customFormat="1" ht="19.92" customHeight="1">
      <c r="B76" s="148"/>
      <c r="D76" s="149" t="s">
        <v>1344</v>
      </c>
      <c r="E76" s="150"/>
      <c r="F76" s="150"/>
      <c r="G76" s="150"/>
      <c r="H76" s="150"/>
      <c r="I76" s="151"/>
      <c r="J76" s="152">
        <f>J340</f>
        <v>0</v>
      </c>
      <c r="L76" s="148"/>
    </row>
    <row r="77" s="9" customFormat="1" ht="19.92" customHeight="1">
      <c r="B77" s="148"/>
      <c r="D77" s="149" t="s">
        <v>1345</v>
      </c>
      <c r="E77" s="150"/>
      <c r="F77" s="150"/>
      <c r="G77" s="150"/>
      <c r="H77" s="150"/>
      <c r="I77" s="151"/>
      <c r="J77" s="152">
        <f>J352</f>
        <v>0</v>
      </c>
      <c r="L77" s="148"/>
    </row>
    <row r="78" s="9" customFormat="1" ht="19.92" customHeight="1">
      <c r="B78" s="148"/>
      <c r="D78" s="149" t="s">
        <v>1346</v>
      </c>
      <c r="E78" s="150"/>
      <c r="F78" s="150"/>
      <c r="G78" s="150"/>
      <c r="H78" s="150"/>
      <c r="I78" s="151"/>
      <c r="J78" s="152">
        <f>J368</f>
        <v>0</v>
      </c>
      <c r="L78" s="148"/>
    </row>
    <row r="79" s="9" customFormat="1" ht="19.92" customHeight="1">
      <c r="B79" s="148"/>
      <c r="D79" s="149" t="s">
        <v>1347</v>
      </c>
      <c r="E79" s="150"/>
      <c r="F79" s="150"/>
      <c r="G79" s="150"/>
      <c r="H79" s="150"/>
      <c r="I79" s="151"/>
      <c r="J79" s="152">
        <f>J391</f>
        <v>0</v>
      </c>
      <c r="L79" s="148"/>
    </row>
    <row r="80" s="9" customFormat="1" ht="19.92" customHeight="1">
      <c r="B80" s="148"/>
      <c r="D80" s="149" t="s">
        <v>1348</v>
      </c>
      <c r="E80" s="150"/>
      <c r="F80" s="150"/>
      <c r="G80" s="150"/>
      <c r="H80" s="150"/>
      <c r="I80" s="151"/>
      <c r="J80" s="152">
        <f>J452</f>
        <v>0</v>
      </c>
      <c r="L80" s="148"/>
    </row>
    <row r="81" s="9" customFormat="1" ht="19.92" customHeight="1">
      <c r="B81" s="148"/>
      <c r="D81" s="149" t="s">
        <v>1349</v>
      </c>
      <c r="E81" s="150"/>
      <c r="F81" s="150"/>
      <c r="G81" s="150"/>
      <c r="H81" s="150"/>
      <c r="I81" s="151"/>
      <c r="J81" s="152">
        <f>J460</f>
        <v>0</v>
      </c>
      <c r="L81" s="148"/>
    </row>
    <row r="82" s="9" customFormat="1" ht="19.92" customHeight="1">
      <c r="B82" s="148"/>
      <c r="D82" s="149" t="s">
        <v>1350</v>
      </c>
      <c r="E82" s="150"/>
      <c r="F82" s="150"/>
      <c r="G82" s="150"/>
      <c r="H82" s="150"/>
      <c r="I82" s="151"/>
      <c r="J82" s="152">
        <f>J483</f>
        <v>0</v>
      </c>
      <c r="L82" s="148"/>
    </row>
    <row r="83" s="9" customFormat="1" ht="19.92" customHeight="1">
      <c r="B83" s="148"/>
      <c r="D83" s="149" t="s">
        <v>891</v>
      </c>
      <c r="E83" s="150"/>
      <c r="F83" s="150"/>
      <c r="G83" s="150"/>
      <c r="H83" s="150"/>
      <c r="I83" s="151"/>
      <c r="J83" s="152">
        <f>J508</f>
        <v>0</v>
      </c>
      <c r="L83" s="148"/>
    </row>
    <row r="84" s="9" customFormat="1" ht="19.92" customHeight="1">
      <c r="B84" s="148"/>
      <c r="D84" s="149" t="s">
        <v>1351</v>
      </c>
      <c r="E84" s="150"/>
      <c r="F84" s="150"/>
      <c r="G84" s="150"/>
      <c r="H84" s="150"/>
      <c r="I84" s="151"/>
      <c r="J84" s="152">
        <f>J516</f>
        <v>0</v>
      </c>
      <c r="L84" s="148"/>
    </row>
    <row r="85" s="9" customFormat="1" ht="19.92" customHeight="1">
      <c r="B85" s="148"/>
      <c r="D85" s="149" t="s">
        <v>1352</v>
      </c>
      <c r="E85" s="150"/>
      <c r="F85" s="150"/>
      <c r="G85" s="150"/>
      <c r="H85" s="150"/>
      <c r="I85" s="151"/>
      <c r="J85" s="152">
        <f>J532</f>
        <v>0</v>
      </c>
      <c r="L85" s="148"/>
    </row>
    <row r="86" s="9" customFormat="1" ht="19.92" customHeight="1">
      <c r="B86" s="148"/>
      <c r="D86" s="149" t="s">
        <v>1353</v>
      </c>
      <c r="E86" s="150"/>
      <c r="F86" s="150"/>
      <c r="G86" s="150"/>
      <c r="H86" s="150"/>
      <c r="I86" s="151"/>
      <c r="J86" s="152">
        <f>J539</f>
        <v>0</v>
      </c>
      <c r="L86" s="148"/>
    </row>
    <row r="87" s="9" customFormat="1" ht="19.92" customHeight="1">
      <c r="B87" s="148"/>
      <c r="D87" s="149" t="s">
        <v>1354</v>
      </c>
      <c r="E87" s="150"/>
      <c r="F87" s="150"/>
      <c r="G87" s="150"/>
      <c r="H87" s="150"/>
      <c r="I87" s="151"/>
      <c r="J87" s="152">
        <f>J551</f>
        <v>0</v>
      </c>
      <c r="L87" s="148"/>
    </row>
    <row r="88" s="9" customFormat="1" ht="19.92" customHeight="1">
      <c r="B88" s="148"/>
      <c r="D88" s="149" t="s">
        <v>1355</v>
      </c>
      <c r="E88" s="150"/>
      <c r="F88" s="150"/>
      <c r="G88" s="150"/>
      <c r="H88" s="150"/>
      <c r="I88" s="151"/>
      <c r="J88" s="152">
        <f>J567</f>
        <v>0</v>
      </c>
      <c r="L88" s="148"/>
    </row>
    <row r="89" s="1" customFormat="1" ht="21.84" customHeight="1">
      <c r="B89" s="37"/>
      <c r="I89" s="121"/>
      <c r="L89" s="37"/>
    </row>
    <row r="90" s="1" customFormat="1" ht="6.96" customHeight="1">
      <c r="B90" s="52"/>
      <c r="C90" s="53"/>
      <c r="D90" s="53"/>
      <c r="E90" s="53"/>
      <c r="F90" s="53"/>
      <c r="G90" s="53"/>
      <c r="H90" s="53"/>
      <c r="I90" s="137"/>
      <c r="J90" s="53"/>
      <c r="K90" s="53"/>
      <c r="L90" s="37"/>
    </row>
    <row r="94" s="1" customFormat="1" ht="6.96" customHeight="1">
      <c r="B94" s="54"/>
      <c r="C94" s="55"/>
      <c r="D94" s="55"/>
      <c r="E94" s="55"/>
      <c r="F94" s="55"/>
      <c r="G94" s="55"/>
      <c r="H94" s="55"/>
      <c r="I94" s="138"/>
      <c r="J94" s="55"/>
      <c r="K94" s="55"/>
      <c r="L94" s="37"/>
    </row>
    <row r="95" s="1" customFormat="1" ht="24.96" customHeight="1">
      <c r="B95" s="37"/>
      <c r="C95" s="23" t="s">
        <v>139</v>
      </c>
      <c r="I95" s="121"/>
      <c r="L95" s="37"/>
    </row>
    <row r="96" s="1" customFormat="1" ht="6.96" customHeight="1">
      <c r="B96" s="37"/>
      <c r="I96" s="121"/>
      <c r="L96" s="37"/>
    </row>
    <row r="97" s="1" customFormat="1" ht="12" customHeight="1">
      <c r="B97" s="37"/>
      <c r="C97" s="31" t="s">
        <v>17</v>
      </c>
      <c r="I97" s="121"/>
      <c r="L97" s="37"/>
    </row>
    <row r="98" s="1" customFormat="1" ht="16.5" customHeight="1">
      <c r="B98" s="37"/>
      <c r="E98" s="120" t="str">
        <f>E7</f>
        <v>Semčice, dostavba kanalizace 2.etapa a intenzifikace ČOV</v>
      </c>
      <c r="F98" s="31"/>
      <c r="G98" s="31"/>
      <c r="H98" s="31"/>
      <c r="I98" s="121"/>
      <c r="L98" s="37"/>
    </row>
    <row r="99" ht="12" customHeight="1">
      <c r="B99" s="22"/>
      <c r="C99" s="31" t="s">
        <v>128</v>
      </c>
      <c r="L99" s="22"/>
    </row>
    <row r="100" s="1" customFormat="1" ht="16.5" customHeight="1">
      <c r="B100" s="37"/>
      <c r="E100" s="120" t="s">
        <v>378</v>
      </c>
      <c r="F100" s="1"/>
      <c r="G100" s="1"/>
      <c r="H100" s="1"/>
      <c r="I100" s="121"/>
      <c r="L100" s="37"/>
    </row>
    <row r="101" s="1" customFormat="1" ht="12" customHeight="1">
      <c r="B101" s="37"/>
      <c r="C101" s="31" t="s">
        <v>382</v>
      </c>
      <c r="I101" s="121"/>
      <c r="L101" s="37"/>
    </row>
    <row r="102" s="1" customFormat="1" ht="16.5" customHeight="1">
      <c r="B102" s="37"/>
      <c r="E102" s="58" t="str">
        <f>E11</f>
        <v>05 - SO 02.5 - Provozní objekt</v>
      </c>
      <c r="F102" s="1"/>
      <c r="G102" s="1"/>
      <c r="H102" s="1"/>
      <c r="I102" s="121"/>
      <c r="L102" s="37"/>
    </row>
    <row r="103" s="1" customFormat="1" ht="6.96" customHeight="1">
      <c r="B103" s="37"/>
      <c r="I103" s="121"/>
      <c r="L103" s="37"/>
    </row>
    <row r="104" s="1" customFormat="1" ht="12" customHeight="1">
      <c r="B104" s="37"/>
      <c r="C104" s="31" t="s">
        <v>21</v>
      </c>
      <c r="F104" s="19" t="str">
        <f>F14</f>
        <v>Obec Semčice</v>
      </c>
      <c r="I104" s="122" t="s">
        <v>23</v>
      </c>
      <c r="J104" s="60" t="str">
        <f>IF(J14="","",J14)</f>
        <v>1.2.2019</v>
      </c>
      <c r="L104" s="37"/>
    </row>
    <row r="105" s="1" customFormat="1" ht="6.96" customHeight="1">
      <c r="B105" s="37"/>
      <c r="I105" s="121"/>
      <c r="L105" s="37"/>
    </row>
    <row r="106" s="1" customFormat="1" ht="24.9" customHeight="1">
      <c r="B106" s="37"/>
      <c r="C106" s="31" t="s">
        <v>25</v>
      </c>
      <c r="F106" s="19" t="str">
        <f>E17</f>
        <v>VaK Mladá Boleslav, a.s.</v>
      </c>
      <c r="I106" s="122" t="s">
        <v>31</v>
      </c>
      <c r="J106" s="35" t="str">
        <f>E23</f>
        <v>Vodohospodářské inženýrské služby, a.s.</v>
      </c>
      <c r="L106" s="37"/>
    </row>
    <row r="107" s="1" customFormat="1" ht="13.65" customHeight="1">
      <c r="B107" s="37"/>
      <c r="C107" s="31" t="s">
        <v>29</v>
      </c>
      <c r="F107" s="19" t="str">
        <f>IF(E20="","",E20)</f>
        <v>Vyplň údaj</v>
      </c>
      <c r="I107" s="122" t="s">
        <v>34</v>
      </c>
      <c r="J107" s="35" t="str">
        <f>E26</f>
        <v>Ing.Josef Němeček</v>
      </c>
      <c r="L107" s="37"/>
    </row>
    <row r="108" s="1" customFormat="1" ht="10.32" customHeight="1">
      <c r="B108" s="37"/>
      <c r="I108" s="121"/>
      <c r="L108" s="37"/>
    </row>
    <row r="109" s="10" customFormat="1" ht="29.28" customHeight="1">
      <c r="B109" s="153"/>
      <c r="C109" s="154" t="s">
        <v>140</v>
      </c>
      <c r="D109" s="155" t="s">
        <v>57</v>
      </c>
      <c r="E109" s="155" t="s">
        <v>53</v>
      </c>
      <c r="F109" s="155" t="s">
        <v>54</v>
      </c>
      <c r="G109" s="155" t="s">
        <v>141</v>
      </c>
      <c r="H109" s="155" t="s">
        <v>142</v>
      </c>
      <c r="I109" s="156" t="s">
        <v>143</v>
      </c>
      <c r="J109" s="155" t="s">
        <v>132</v>
      </c>
      <c r="K109" s="157" t="s">
        <v>144</v>
      </c>
      <c r="L109" s="153"/>
      <c r="M109" s="75" t="s">
        <v>3</v>
      </c>
      <c r="N109" s="76" t="s">
        <v>42</v>
      </c>
      <c r="O109" s="76" t="s">
        <v>145</v>
      </c>
      <c r="P109" s="76" t="s">
        <v>146</v>
      </c>
      <c r="Q109" s="76" t="s">
        <v>147</v>
      </c>
      <c r="R109" s="76" t="s">
        <v>148</v>
      </c>
      <c r="S109" s="76" t="s">
        <v>149</v>
      </c>
      <c r="T109" s="77" t="s">
        <v>150</v>
      </c>
    </row>
    <row r="110" s="1" customFormat="1" ht="22.8" customHeight="1">
      <c r="B110" s="37"/>
      <c r="C110" s="80" t="s">
        <v>151</v>
      </c>
      <c r="I110" s="121"/>
      <c r="J110" s="158">
        <f>BK110</f>
        <v>0</v>
      </c>
      <c r="L110" s="37"/>
      <c r="M110" s="78"/>
      <c r="N110" s="63"/>
      <c r="O110" s="63"/>
      <c r="P110" s="159">
        <f>P111+P281</f>
        <v>0</v>
      </c>
      <c r="Q110" s="63"/>
      <c r="R110" s="159">
        <f>R111+R281</f>
        <v>271.90591688000006</v>
      </c>
      <c r="S110" s="63"/>
      <c r="T110" s="160">
        <f>T111+T281</f>
        <v>0.0106</v>
      </c>
      <c r="AT110" s="19" t="s">
        <v>71</v>
      </c>
      <c r="AU110" s="19" t="s">
        <v>133</v>
      </c>
      <c r="BK110" s="161">
        <f>BK111+BK281</f>
        <v>0</v>
      </c>
    </row>
    <row r="111" s="11" customFormat="1" ht="25.92" customHeight="1">
      <c r="B111" s="162"/>
      <c r="D111" s="163" t="s">
        <v>71</v>
      </c>
      <c r="E111" s="164" t="s">
        <v>152</v>
      </c>
      <c r="F111" s="164" t="s">
        <v>892</v>
      </c>
      <c r="I111" s="165"/>
      <c r="J111" s="166">
        <f>BK111</f>
        <v>0</v>
      </c>
      <c r="L111" s="162"/>
      <c r="M111" s="167"/>
      <c r="N111" s="168"/>
      <c r="O111" s="168"/>
      <c r="P111" s="169">
        <f>P112+P148+P189+P204+P248+P263+P278</f>
        <v>0</v>
      </c>
      <c r="Q111" s="168"/>
      <c r="R111" s="169">
        <f>R112+R148+R189+R204+R248+R263+R278</f>
        <v>262.28221400000007</v>
      </c>
      <c r="S111" s="168"/>
      <c r="T111" s="170">
        <f>T112+T148+T189+T204+T248+T263+T278</f>
        <v>0.0106</v>
      </c>
      <c r="AR111" s="163" t="s">
        <v>80</v>
      </c>
      <c r="AT111" s="171" t="s">
        <v>71</v>
      </c>
      <c r="AU111" s="171" t="s">
        <v>72</v>
      </c>
      <c r="AY111" s="163" t="s">
        <v>154</v>
      </c>
      <c r="BK111" s="172">
        <f>BK112+BK148+BK189+BK204+BK248+BK263+BK278</f>
        <v>0</v>
      </c>
    </row>
    <row r="112" s="11" customFormat="1" ht="22.8" customHeight="1">
      <c r="B112" s="162"/>
      <c r="D112" s="163" t="s">
        <v>71</v>
      </c>
      <c r="E112" s="173" t="s">
        <v>82</v>
      </c>
      <c r="F112" s="173" t="s">
        <v>333</v>
      </c>
      <c r="I112" s="165"/>
      <c r="J112" s="174">
        <f>BK112</f>
        <v>0</v>
      </c>
      <c r="L112" s="162"/>
      <c r="M112" s="167"/>
      <c r="N112" s="168"/>
      <c r="O112" s="168"/>
      <c r="P112" s="169">
        <f>SUM(P113:P147)</f>
        <v>0</v>
      </c>
      <c r="Q112" s="168"/>
      <c r="R112" s="169">
        <f>SUM(R113:R147)</f>
        <v>195.71797444000004</v>
      </c>
      <c r="S112" s="168"/>
      <c r="T112" s="170">
        <f>SUM(T113:T147)</f>
        <v>0</v>
      </c>
      <c r="AR112" s="163" t="s">
        <v>80</v>
      </c>
      <c r="AT112" s="171" t="s">
        <v>71</v>
      </c>
      <c r="AU112" s="171" t="s">
        <v>80</v>
      </c>
      <c r="AY112" s="163" t="s">
        <v>154</v>
      </c>
      <c r="BK112" s="172">
        <f>SUM(BK113:BK147)</f>
        <v>0</v>
      </c>
    </row>
    <row r="113" s="1" customFormat="1" ht="16.5" customHeight="1">
      <c r="B113" s="175"/>
      <c r="C113" s="176" t="s">
        <v>80</v>
      </c>
      <c r="D113" s="176" t="s">
        <v>156</v>
      </c>
      <c r="E113" s="177" t="s">
        <v>1356</v>
      </c>
      <c r="F113" s="178" t="s">
        <v>1357</v>
      </c>
      <c r="G113" s="179" t="s">
        <v>123</v>
      </c>
      <c r="H113" s="180">
        <v>22.087</v>
      </c>
      <c r="I113" s="181"/>
      <c r="J113" s="182">
        <f>ROUND(I113*H113,2)</f>
        <v>0</v>
      </c>
      <c r="K113" s="178" t="s">
        <v>160</v>
      </c>
      <c r="L113" s="37"/>
      <c r="M113" s="183" t="s">
        <v>3</v>
      </c>
      <c r="N113" s="184" t="s">
        <v>43</v>
      </c>
      <c r="O113" s="67"/>
      <c r="P113" s="185">
        <f>O113*H113</f>
        <v>0</v>
      </c>
      <c r="Q113" s="185">
        <v>2.1600000000000001</v>
      </c>
      <c r="R113" s="185">
        <f>Q113*H113</f>
        <v>47.707920000000001</v>
      </c>
      <c r="S113" s="185">
        <v>0</v>
      </c>
      <c r="T113" s="186">
        <f>S113*H113</f>
        <v>0</v>
      </c>
      <c r="AR113" s="19" t="s">
        <v>161</v>
      </c>
      <c r="AT113" s="19" t="s">
        <v>156</v>
      </c>
      <c r="AU113" s="19" t="s">
        <v>82</v>
      </c>
      <c r="AY113" s="19" t="s">
        <v>154</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161</v>
      </c>
      <c r="BM113" s="19" t="s">
        <v>1358</v>
      </c>
    </row>
    <row r="114" s="1" customFormat="1">
      <c r="B114" s="37"/>
      <c r="D114" s="188" t="s">
        <v>163</v>
      </c>
      <c r="F114" s="189" t="s">
        <v>916</v>
      </c>
      <c r="I114" s="121"/>
      <c r="L114" s="37"/>
      <c r="M114" s="190"/>
      <c r="N114" s="67"/>
      <c r="O114" s="67"/>
      <c r="P114" s="67"/>
      <c r="Q114" s="67"/>
      <c r="R114" s="67"/>
      <c r="S114" s="67"/>
      <c r="T114" s="68"/>
      <c r="AT114" s="19" t="s">
        <v>163</v>
      </c>
      <c r="AU114" s="19" t="s">
        <v>82</v>
      </c>
    </row>
    <row r="115" s="12" customFormat="1">
      <c r="B115" s="191"/>
      <c r="D115" s="188" t="s">
        <v>165</v>
      </c>
      <c r="E115" s="198" t="s">
        <v>3</v>
      </c>
      <c r="F115" s="192" t="s">
        <v>1359</v>
      </c>
      <c r="H115" s="193">
        <v>19.731999999999999</v>
      </c>
      <c r="I115" s="194"/>
      <c r="L115" s="191"/>
      <c r="M115" s="195"/>
      <c r="N115" s="196"/>
      <c r="O115" s="196"/>
      <c r="P115" s="196"/>
      <c r="Q115" s="196"/>
      <c r="R115" s="196"/>
      <c r="S115" s="196"/>
      <c r="T115" s="197"/>
      <c r="AT115" s="198" t="s">
        <v>165</v>
      </c>
      <c r="AU115" s="198" t="s">
        <v>82</v>
      </c>
      <c r="AV115" s="12" t="s">
        <v>82</v>
      </c>
      <c r="AW115" s="12" t="s">
        <v>33</v>
      </c>
      <c r="AX115" s="12" t="s">
        <v>72</v>
      </c>
      <c r="AY115" s="198" t="s">
        <v>154</v>
      </c>
    </row>
    <row r="116" s="12" customFormat="1">
      <c r="B116" s="191"/>
      <c r="D116" s="188" t="s">
        <v>165</v>
      </c>
      <c r="E116" s="198" t="s">
        <v>3</v>
      </c>
      <c r="F116" s="192" t="s">
        <v>1360</v>
      </c>
      <c r="H116" s="193">
        <v>2.355</v>
      </c>
      <c r="I116" s="194"/>
      <c r="L116" s="191"/>
      <c r="M116" s="195"/>
      <c r="N116" s="196"/>
      <c r="O116" s="196"/>
      <c r="P116" s="196"/>
      <c r="Q116" s="196"/>
      <c r="R116" s="196"/>
      <c r="S116" s="196"/>
      <c r="T116" s="197"/>
      <c r="AT116" s="198" t="s">
        <v>165</v>
      </c>
      <c r="AU116" s="198" t="s">
        <v>82</v>
      </c>
      <c r="AV116" s="12" t="s">
        <v>82</v>
      </c>
      <c r="AW116" s="12" t="s">
        <v>33</v>
      </c>
      <c r="AX116" s="12" t="s">
        <v>72</v>
      </c>
      <c r="AY116" s="198" t="s">
        <v>154</v>
      </c>
    </row>
    <row r="117" s="13" customFormat="1">
      <c r="B117" s="199"/>
      <c r="D117" s="188" t="s">
        <v>165</v>
      </c>
      <c r="E117" s="200" t="s">
        <v>3</v>
      </c>
      <c r="F117" s="201" t="s">
        <v>179</v>
      </c>
      <c r="H117" s="202">
        <v>22.087</v>
      </c>
      <c r="I117" s="203"/>
      <c r="L117" s="199"/>
      <c r="M117" s="204"/>
      <c r="N117" s="205"/>
      <c r="O117" s="205"/>
      <c r="P117" s="205"/>
      <c r="Q117" s="205"/>
      <c r="R117" s="205"/>
      <c r="S117" s="205"/>
      <c r="T117" s="206"/>
      <c r="AT117" s="200" t="s">
        <v>165</v>
      </c>
      <c r="AU117" s="200" t="s">
        <v>82</v>
      </c>
      <c r="AV117" s="13" t="s">
        <v>161</v>
      </c>
      <c r="AW117" s="13" t="s">
        <v>33</v>
      </c>
      <c r="AX117" s="13" t="s">
        <v>80</v>
      </c>
      <c r="AY117" s="200" t="s">
        <v>154</v>
      </c>
    </row>
    <row r="118" s="12" customFormat="1">
      <c r="B118" s="191"/>
      <c r="D118" s="188" t="s">
        <v>165</v>
      </c>
      <c r="E118" s="198" t="s">
        <v>1337</v>
      </c>
      <c r="F118" s="192" t="s">
        <v>1361</v>
      </c>
      <c r="H118" s="193">
        <v>65.772000000000006</v>
      </c>
      <c r="I118" s="194"/>
      <c r="L118" s="191"/>
      <c r="M118" s="195"/>
      <c r="N118" s="196"/>
      <c r="O118" s="196"/>
      <c r="P118" s="196"/>
      <c r="Q118" s="196"/>
      <c r="R118" s="196"/>
      <c r="S118" s="196"/>
      <c r="T118" s="197"/>
      <c r="AT118" s="198" t="s">
        <v>165</v>
      </c>
      <c r="AU118" s="198" t="s">
        <v>82</v>
      </c>
      <c r="AV118" s="12" t="s">
        <v>82</v>
      </c>
      <c r="AW118" s="12" t="s">
        <v>33</v>
      </c>
      <c r="AX118" s="12" t="s">
        <v>72</v>
      </c>
      <c r="AY118" s="198" t="s">
        <v>154</v>
      </c>
    </row>
    <row r="119" s="1" customFormat="1" ht="16.5" customHeight="1">
      <c r="B119" s="175"/>
      <c r="C119" s="176" t="s">
        <v>82</v>
      </c>
      <c r="D119" s="176" t="s">
        <v>156</v>
      </c>
      <c r="E119" s="177" t="s">
        <v>1282</v>
      </c>
      <c r="F119" s="178" t="s">
        <v>1283</v>
      </c>
      <c r="G119" s="179" t="s">
        <v>123</v>
      </c>
      <c r="H119" s="180">
        <v>47.161999999999999</v>
      </c>
      <c r="I119" s="181"/>
      <c r="J119" s="182">
        <f>ROUND(I119*H119,2)</f>
        <v>0</v>
      </c>
      <c r="K119" s="178" t="s">
        <v>160</v>
      </c>
      <c r="L119" s="37"/>
      <c r="M119" s="183" t="s">
        <v>3</v>
      </c>
      <c r="N119" s="184" t="s">
        <v>43</v>
      </c>
      <c r="O119" s="67"/>
      <c r="P119" s="185">
        <f>O119*H119</f>
        <v>0</v>
      </c>
      <c r="Q119" s="185">
        <v>1.98</v>
      </c>
      <c r="R119" s="185">
        <f>Q119*H119</f>
        <v>93.380759999999995</v>
      </c>
      <c r="S119" s="185">
        <v>0</v>
      </c>
      <c r="T119" s="186">
        <f>S119*H119</f>
        <v>0</v>
      </c>
      <c r="AR119" s="19" t="s">
        <v>161</v>
      </c>
      <c r="AT119" s="19" t="s">
        <v>156</v>
      </c>
      <c r="AU119" s="19" t="s">
        <v>82</v>
      </c>
      <c r="AY119" s="19" t="s">
        <v>154</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161</v>
      </c>
      <c r="BM119" s="19" t="s">
        <v>1362</v>
      </c>
    </row>
    <row r="120" s="1" customFormat="1">
      <c r="B120" s="37"/>
      <c r="D120" s="188" t="s">
        <v>163</v>
      </c>
      <c r="F120" s="189" t="s">
        <v>916</v>
      </c>
      <c r="I120" s="121"/>
      <c r="L120" s="37"/>
      <c r="M120" s="190"/>
      <c r="N120" s="67"/>
      <c r="O120" s="67"/>
      <c r="P120" s="67"/>
      <c r="Q120" s="67"/>
      <c r="R120" s="67"/>
      <c r="S120" s="67"/>
      <c r="T120" s="68"/>
      <c r="AT120" s="19" t="s">
        <v>163</v>
      </c>
      <c r="AU120" s="19" t="s">
        <v>82</v>
      </c>
    </row>
    <row r="121" s="12" customFormat="1">
      <c r="B121" s="191"/>
      <c r="D121" s="188" t="s">
        <v>165</v>
      </c>
      <c r="E121" s="198" t="s">
        <v>3</v>
      </c>
      <c r="F121" s="192" t="s">
        <v>1363</v>
      </c>
      <c r="H121" s="193">
        <v>32.886000000000003</v>
      </c>
      <c r="I121" s="194"/>
      <c r="L121" s="191"/>
      <c r="M121" s="195"/>
      <c r="N121" s="196"/>
      <c r="O121" s="196"/>
      <c r="P121" s="196"/>
      <c r="Q121" s="196"/>
      <c r="R121" s="196"/>
      <c r="S121" s="196"/>
      <c r="T121" s="197"/>
      <c r="AT121" s="198" t="s">
        <v>165</v>
      </c>
      <c r="AU121" s="198" t="s">
        <v>82</v>
      </c>
      <c r="AV121" s="12" t="s">
        <v>82</v>
      </c>
      <c r="AW121" s="12" t="s">
        <v>33</v>
      </c>
      <c r="AX121" s="12" t="s">
        <v>72</v>
      </c>
      <c r="AY121" s="198" t="s">
        <v>154</v>
      </c>
    </row>
    <row r="122" s="12" customFormat="1">
      <c r="B122" s="191"/>
      <c r="D122" s="188" t="s">
        <v>165</v>
      </c>
      <c r="E122" s="198" t="s">
        <v>3</v>
      </c>
      <c r="F122" s="192" t="s">
        <v>1364</v>
      </c>
      <c r="H122" s="193">
        <v>4.4610000000000003</v>
      </c>
      <c r="I122" s="194"/>
      <c r="L122" s="191"/>
      <c r="M122" s="195"/>
      <c r="N122" s="196"/>
      <c r="O122" s="196"/>
      <c r="P122" s="196"/>
      <c r="Q122" s="196"/>
      <c r="R122" s="196"/>
      <c r="S122" s="196"/>
      <c r="T122" s="197"/>
      <c r="AT122" s="198" t="s">
        <v>165</v>
      </c>
      <c r="AU122" s="198" t="s">
        <v>82</v>
      </c>
      <c r="AV122" s="12" t="s">
        <v>82</v>
      </c>
      <c r="AW122" s="12" t="s">
        <v>33</v>
      </c>
      <c r="AX122" s="12" t="s">
        <v>72</v>
      </c>
      <c r="AY122" s="198" t="s">
        <v>154</v>
      </c>
    </row>
    <row r="123" s="12" customFormat="1">
      <c r="B123" s="191"/>
      <c r="D123" s="188" t="s">
        <v>165</v>
      </c>
      <c r="E123" s="198" t="s">
        <v>3</v>
      </c>
      <c r="F123" s="192" t="s">
        <v>1365</v>
      </c>
      <c r="H123" s="193">
        <v>9.8149999999999995</v>
      </c>
      <c r="I123" s="194"/>
      <c r="L123" s="191"/>
      <c r="M123" s="195"/>
      <c r="N123" s="196"/>
      <c r="O123" s="196"/>
      <c r="P123" s="196"/>
      <c r="Q123" s="196"/>
      <c r="R123" s="196"/>
      <c r="S123" s="196"/>
      <c r="T123" s="197"/>
      <c r="AT123" s="198" t="s">
        <v>165</v>
      </c>
      <c r="AU123" s="198" t="s">
        <v>82</v>
      </c>
      <c r="AV123" s="12" t="s">
        <v>82</v>
      </c>
      <c r="AW123" s="12" t="s">
        <v>33</v>
      </c>
      <c r="AX123" s="12" t="s">
        <v>72</v>
      </c>
      <c r="AY123" s="198" t="s">
        <v>154</v>
      </c>
    </row>
    <row r="124" s="13" customFormat="1">
      <c r="B124" s="199"/>
      <c r="D124" s="188" t="s">
        <v>165</v>
      </c>
      <c r="E124" s="200" t="s">
        <v>3</v>
      </c>
      <c r="F124" s="201" t="s">
        <v>179</v>
      </c>
      <c r="H124" s="202">
        <v>47.161999999999999</v>
      </c>
      <c r="I124" s="203"/>
      <c r="L124" s="199"/>
      <c r="M124" s="204"/>
      <c r="N124" s="205"/>
      <c r="O124" s="205"/>
      <c r="P124" s="205"/>
      <c r="Q124" s="205"/>
      <c r="R124" s="205"/>
      <c r="S124" s="205"/>
      <c r="T124" s="206"/>
      <c r="AT124" s="200" t="s">
        <v>165</v>
      </c>
      <c r="AU124" s="200" t="s">
        <v>82</v>
      </c>
      <c r="AV124" s="13" t="s">
        <v>161</v>
      </c>
      <c r="AW124" s="13" t="s">
        <v>33</v>
      </c>
      <c r="AX124" s="13" t="s">
        <v>80</v>
      </c>
      <c r="AY124" s="200" t="s">
        <v>154</v>
      </c>
    </row>
    <row r="125" s="1" customFormat="1" ht="16.5" customHeight="1">
      <c r="B125" s="175"/>
      <c r="C125" s="176" t="s">
        <v>172</v>
      </c>
      <c r="D125" s="176" t="s">
        <v>156</v>
      </c>
      <c r="E125" s="177" t="s">
        <v>920</v>
      </c>
      <c r="F125" s="178" t="s">
        <v>921</v>
      </c>
      <c r="G125" s="179" t="s">
        <v>123</v>
      </c>
      <c r="H125" s="180">
        <v>6.577</v>
      </c>
      <c r="I125" s="181"/>
      <c r="J125" s="182">
        <f>ROUND(I125*H125,2)</f>
        <v>0</v>
      </c>
      <c r="K125" s="178" t="s">
        <v>160</v>
      </c>
      <c r="L125" s="37"/>
      <c r="M125" s="183" t="s">
        <v>3</v>
      </c>
      <c r="N125" s="184" t="s">
        <v>43</v>
      </c>
      <c r="O125" s="67"/>
      <c r="P125" s="185">
        <f>O125*H125</f>
        <v>0</v>
      </c>
      <c r="Q125" s="185">
        <v>2.45329</v>
      </c>
      <c r="R125" s="185">
        <f>Q125*H125</f>
        <v>16.135288329999998</v>
      </c>
      <c r="S125" s="185">
        <v>0</v>
      </c>
      <c r="T125" s="186">
        <f>S125*H125</f>
        <v>0</v>
      </c>
      <c r="AR125" s="19" t="s">
        <v>161</v>
      </c>
      <c r="AT125" s="19" t="s">
        <v>156</v>
      </c>
      <c r="AU125" s="19" t="s">
        <v>82</v>
      </c>
      <c r="AY125" s="19" t="s">
        <v>154</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161</v>
      </c>
      <c r="BM125" s="19" t="s">
        <v>1366</v>
      </c>
    </row>
    <row r="126" s="1" customFormat="1">
      <c r="B126" s="37"/>
      <c r="D126" s="188" t="s">
        <v>163</v>
      </c>
      <c r="F126" s="189" t="s">
        <v>923</v>
      </c>
      <c r="I126" s="121"/>
      <c r="L126" s="37"/>
      <c r="M126" s="190"/>
      <c r="N126" s="67"/>
      <c r="O126" s="67"/>
      <c r="P126" s="67"/>
      <c r="Q126" s="67"/>
      <c r="R126" s="67"/>
      <c r="S126" s="67"/>
      <c r="T126" s="68"/>
      <c r="AT126" s="19" t="s">
        <v>163</v>
      </c>
      <c r="AU126" s="19" t="s">
        <v>82</v>
      </c>
    </row>
    <row r="127" s="12" customFormat="1">
      <c r="B127" s="191"/>
      <c r="D127" s="188" t="s">
        <v>165</v>
      </c>
      <c r="E127" s="198" t="s">
        <v>3</v>
      </c>
      <c r="F127" s="192" t="s">
        <v>1367</v>
      </c>
      <c r="H127" s="193">
        <v>6.577</v>
      </c>
      <c r="I127" s="194"/>
      <c r="L127" s="191"/>
      <c r="M127" s="195"/>
      <c r="N127" s="196"/>
      <c r="O127" s="196"/>
      <c r="P127" s="196"/>
      <c r="Q127" s="196"/>
      <c r="R127" s="196"/>
      <c r="S127" s="196"/>
      <c r="T127" s="197"/>
      <c r="AT127" s="198" t="s">
        <v>165</v>
      </c>
      <c r="AU127" s="198" t="s">
        <v>82</v>
      </c>
      <c r="AV127" s="12" t="s">
        <v>82</v>
      </c>
      <c r="AW127" s="12" t="s">
        <v>33</v>
      </c>
      <c r="AX127" s="12" t="s">
        <v>80</v>
      </c>
      <c r="AY127" s="198" t="s">
        <v>154</v>
      </c>
    </row>
    <row r="128" s="1" customFormat="1" ht="16.5" customHeight="1">
      <c r="B128" s="175"/>
      <c r="C128" s="176" t="s">
        <v>161</v>
      </c>
      <c r="D128" s="176" t="s">
        <v>156</v>
      </c>
      <c r="E128" s="177" t="s">
        <v>1368</v>
      </c>
      <c r="F128" s="178" t="s">
        <v>1369</v>
      </c>
      <c r="G128" s="179" t="s">
        <v>123</v>
      </c>
      <c r="H128" s="180">
        <v>15.249000000000001</v>
      </c>
      <c r="I128" s="181"/>
      <c r="J128" s="182">
        <f>ROUND(I128*H128,2)</f>
        <v>0</v>
      </c>
      <c r="K128" s="178" t="s">
        <v>160</v>
      </c>
      <c r="L128" s="37"/>
      <c r="M128" s="183" t="s">
        <v>3</v>
      </c>
      <c r="N128" s="184" t="s">
        <v>43</v>
      </c>
      <c r="O128" s="67"/>
      <c r="P128" s="185">
        <f>O128*H128</f>
        <v>0</v>
      </c>
      <c r="Q128" s="185">
        <v>2.45329</v>
      </c>
      <c r="R128" s="185">
        <f>Q128*H128</f>
        <v>37.410219210000001</v>
      </c>
      <c r="S128" s="185">
        <v>0</v>
      </c>
      <c r="T128" s="186">
        <f>S128*H128</f>
        <v>0</v>
      </c>
      <c r="AR128" s="19" t="s">
        <v>161</v>
      </c>
      <c r="AT128" s="19" t="s">
        <v>156</v>
      </c>
      <c r="AU128" s="19" t="s">
        <v>82</v>
      </c>
      <c r="AY128" s="19" t="s">
        <v>154</v>
      </c>
      <c r="BE128" s="187">
        <f>IF(N128="základní",J128,0)</f>
        <v>0</v>
      </c>
      <c r="BF128" s="187">
        <f>IF(N128="snížená",J128,0)</f>
        <v>0</v>
      </c>
      <c r="BG128" s="187">
        <f>IF(N128="zákl. přenesená",J128,0)</f>
        <v>0</v>
      </c>
      <c r="BH128" s="187">
        <f>IF(N128="sníž. přenesená",J128,0)</f>
        <v>0</v>
      </c>
      <c r="BI128" s="187">
        <f>IF(N128="nulová",J128,0)</f>
        <v>0</v>
      </c>
      <c r="BJ128" s="19" t="s">
        <v>80</v>
      </c>
      <c r="BK128" s="187">
        <f>ROUND(I128*H128,2)</f>
        <v>0</v>
      </c>
      <c r="BL128" s="19" t="s">
        <v>161</v>
      </c>
      <c r="BM128" s="19" t="s">
        <v>1370</v>
      </c>
    </row>
    <row r="129" s="1" customFormat="1">
      <c r="B129" s="37"/>
      <c r="D129" s="188" t="s">
        <v>163</v>
      </c>
      <c r="F129" s="189" t="s">
        <v>1371</v>
      </c>
      <c r="I129" s="121"/>
      <c r="L129" s="37"/>
      <c r="M129" s="190"/>
      <c r="N129" s="67"/>
      <c r="O129" s="67"/>
      <c r="P129" s="67"/>
      <c r="Q129" s="67"/>
      <c r="R129" s="67"/>
      <c r="S129" s="67"/>
      <c r="T129" s="68"/>
      <c r="AT129" s="19" t="s">
        <v>163</v>
      </c>
      <c r="AU129" s="19" t="s">
        <v>82</v>
      </c>
    </row>
    <row r="130" s="12" customFormat="1">
      <c r="B130" s="191"/>
      <c r="D130" s="188" t="s">
        <v>165</v>
      </c>
      <c r="E130" s="198" t="s">
        <v>3</v>
      </c>
      <c r="F130" s="192" t="s">
        <v>1372</v>
      </c>
      <c r="H130" s="193">
        <v>15.249000000000001</v>
      </c>
      <c r="I130" s="194"/>
      <c r="L130" s="191"/>
      <c r="M130" s="195"/>
      <c r="N130" s="196"/>
      <c r="O130" s="196"/>
      <c r="P130" s="196"/>
      <c r="Q130" s="196"/>
      <c r="R130" s="196"/>
      <c r="S130" s="196"/>
      <c r="T130" s="197"/>
      <c r="AT130" s="198" t="s">
        <v>165</v>
      </c>
      <c r="AU130" s="198" t="s">
        <v>82</v>
      </c>
      <c r="AV130" s="12" t="s">
        <v>82</v>
      </c>
      <c r="AW130" s="12" t="s">
        <v>33</v>
      </c>
      <c r="AX130" s="12" t="s">
        <v>80</v>
      </c>
      <c r="AY130" s="198" t="s">
        <v>154</v>
      </c>
    </row>
    <row r="131" s="1" customFormat="1" ht="16.5" customHeight="1">
      <c r="B131" s="175"/>
      <c r="C131" s="176" t="s">
        <v>188</v>
      </c>
      <c r="D131" s="176" t="s">
        <v>156</v>
      </c>
      <c r="E131" s="177" t="s">
        <v>1290</v>
      </c>
      <c r="F131" s="178" t="s">
        <v>1291</v>
      </c>
      <c r="G131" s="179" t="s">
        <v>206</v>
      </c>
      <c r="H131" s="180">
        <v>11.054</v>
      </c>
      <c r="I131" s="181"/>
      <c r="J131" s="182">
        <f>ROUND(I131*H131,2)</f>
        <v>0</v>
      </c>
      <c r="K131" s="178" t="s">
        <v>160</v>
      </c>
      <c r="L131" s="37"/>
      <c r="M131" s="183" t="s">
        <v>3</v>
      </c>
      <c r="N131" s="184" t="s">
        <v>43</v>
      </c>
      <c r="O131" s="67"/>
      <c r="P131" s="185">
        <f>O131*H131</f>
        <v>0</v>
      </c>
      <c r="Q131" s="185">
        <v>0.00247</v>
      </c>
      <c r="R131" s="185">
        <f>Q131*H131</f>
        <v>0.027303380000000002</v>
      </c>
      <c r="S131" s="185">
        <v>0</v>
      </c>
      <c r="T131" s="186">
        <f>S131*H131</f>
        <v>0</v>
      </c>
      <c r="AR131" s="19" t="s">
        <v>161</v>
      </c>
      <c r="AT131" s="19" t="s">
        <v>156</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161</v>
      </c>
      <c r="BM131" s="19" t="s">
        <v>1373</v>
      </c>
    </row>
    <row r="132" s="1" customFormat="1">
      <c r="B132" s="37"/>
      <c r="D132" s="188" t="s">
        <v>163</v>
      </c>
      <c r="F132" s="189" t="s">
        <v>1293</v>
      </c>
      <c r="I132" s="121"/>
      <c r="L132" s="37"/>
      <c r="M132" s="190"/>
      <c r="N132" s="67"/>
      <c r="O132" s="67"/>
      <c r="P132" s="67"/>
      <c r="Q132" s="67"/>
      <c r="R132" s="67"/>
      <c r="S132" s="67"/>
      <c r="T132" s="68"/>
      <c r="AT132" s="19" t="s">
        <v>163</v>
      </c>
      <c r="AU132" s="19" t="s">
        <v>82</v>
      </c>
    </row>
    <row r="133" s="12" customFormat="1">
      <c r="B133" s="191"/>
      <c r="D133" s="188" t="s">
        <v>165</v>
      </c>
      <c r="E133" s="198" t="s">
        <v>3</v>
      </c>
      <c r="F133" s="192" t="s">
        <v>1374</v>
      </c>
      <c r="H133" s="193">
        <v>3.2440000000000002</v>
      </c>
      <c r="I133" s="194"/>
      <c r="L133" s="191"/>
      <c r="M133" s="195"/>
      <c r="N133" s="196"/>
      <c r="O133" s="196"/>
      <c r="P133" s="196"/>
      <c r="Q133" s="196"/>
      <c r="R133" s="196"/>
      <c r="S133" s="196"/>
      <c r="T133" s="197"/>
      <c r="AT133" s="198" t="s">
        <v>165</v>
      </c>
      <c r="AU133" s="198" t="s">
        <v>82</v>
      </c>
      <c r="AV133" s="12" t="s">
        <v>82</v>
      </c>
      <c r="AW133" s="12" t="s">
        <v>33</v>
      </c>
      <c r="AX133" s="12" t="s">
        <v>72</v>
      </c>
      <c r="AY133" s="198" t="s">
        <v>154</v>
      </c>
    </row>
    <row r="134" s="12" customFormat="1">
      <c r="B134" s="191"/>
      <c r="D134" s="188" t="s">
        <v>165</v>
      </c>
      <c r="E134" s="198" t="s">
        <v>3</v>
      </c>
      <c r="F134" s="192" t="s">
        <v>1375</v>
      </c>
      <c r="H134" s="193">
        <v>7.8099999999999996</v>
      </c>
      <c r="I134" s="194"/>
      <c r="L134" s="191"/>
      <c r="M134" s="195"/>
      <c r="N134" s="196"/>
      <c r="O134" s="196"/>
      <c r="P134" s="196"/>
      <c r="Q134" s="196"/>
      <c r="R134" s="196"/>
      <c r="S134" s="196"/>
      <c r="T134" s="197"/>
      <c r="AT134" s="198" t="s">
        <v>165</v>
      </c>
      <c r="AU134" s="198" t="s">
        <v>82</v>
      </c>
      <c r="AV134" s="12" t="s">
        <v>82</v>
      </c>
      <c r="AW134" s="12" t="s">
        <v>33</v>
      </c>
      <c r="AX134" s="12" t="s">
        <v>72</v>
      </c>
      <c r="AY134" s="198" t="s">
        <v>154</v>
      </c>
    </row>
    <row r="135" s="13" customFormat="1">
      <c r="B135" s="199"/>
      <c r="D135" s="188" t="s">
        <v>165</v>
      </c>
      <c r="E135" s="200" t="s">
        <v>3</v>
      </c>
      <c r="F135" s="201" t="s">
        <v>179</v>
      </c>
      <c r="H135" s="202">
        <v>11.054</v>
      </c>
      <c r="I135" s="203"/>
      <c r="L135" s="199"/>
      <c r="M135" s="204"/>
      <c r="N135" s="205"/>
      <c r="O135" s="205"/>
      <c r="P135" s="205"/>
      <c r="Q135" s="205"/>
      <c r="R135" s="205"/>
      <c r="S135" s="205"/>
      <c r="T135" s="206"/>
      <c r="AT135" s="200" t="s">
        <v>165</v>
      </c>
      <c r="AU135" s="200" t="s">
        <v>82</v>
      </c>
      <c r="AV135" s="13" t="s">
        <v>161</v>
      </c>
      <c r="AW135" s="13" t="s">
        <v>33</v>
      </c>
      <c r="AX135" s="13" t="s">
        <v>80</v>
      </c>
      <c r="AY135" s="200" t="s">
        <v>154</v>
      </c>
    </row>
    <row r="136" s="1" customFormat="1" ht="16.5" customHeight="1">
      <c r="B136" s="175"/>
      <c r="C136" s="176" t="s">
        <v>193</v>
      </c>
      <c r="D136" s="176" t="s">
        <v>156</v>
      </c>
      <c r="E136" s="177" t="s">
        <v>1295</v>
      </c>
      <c r="F136" s="178" t="s">
        <v>1296</v>
      </c>
      <c r="G136" s="179" t="s">
        <v>206</v>
      </c>
      <c r="H136" s="180">
        <v>11.054</v>
      </c>
      <c r="I136" s="181"/>
      <c r="J136" s="182">
        <f>ROUND(I136*H136,2)</f>
        <v>0</v>
      </c>
      <c r="K136" s="178" t="s">
        <v>160</v>
      </c>
      <c r="L136" s="37"/>
      <c r="M136" s="183" t="s">
        <v>3</v>
      </c>
      <c r="N136" s="184" t="s">
        <v>43</v>
      </c>
      <c r="O136" s="67"/>
      <c r="P136" s="185">
        <f>O136*H136</f>
        <v>0</v>
      </c>
      <c r="Q136" s="185">
        <v>0</v>
      </c>
      <c r="R136" s="185">
        <f>Q136*H136</f>
        <v>0</v>
      </c>
      <c r="S136" s="185">
        <v>0</v>
      </c>
      <c r="T136" s="186">
        <f>S136*H136</f>
        <v>0</v>
      </c>
      <c r="AR136" s="19" t="s">
        <v>161</v>
      </c>
      <c r="AT136" s="19" t="s">
        <v>156</v>
      </c>
      <c r="AU136" s="19" t="s">
        <v>82</v>
      </c>
      <c r="AY136" s="19" t="s">
        <v>154</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161</v>
      </c>
      <c r="BM136" s="19" t="s">
        <v>1376</v>
      </c>
    </row>
    <row r="137" s="1" customFormat="1">
      <c r="B137" s="37"/>
      <c r="D137" s="188" t="s">
        <v>163</v>
      </c>
      <c r="F137" s="189" t="s">
        <v>1293</v>
      </c>
      <c r="I137" s="121"/>
      <c r="L137" s="37"/>
      <c r="M137" s="190"/>
      <c r="N137" s="67"/>
      <c r="O137" s="67"/>
      <c r="P137" s="67"/>
      <c r="Q137" s="67"/>
      <c r="R137" s="67"/>
      <c r="S137" s="67"/>
      <c r="T137" s="68"/>
      <c r="AT137" s="19" t="s">
        <v>163</v>
      </c>
      <c r="AU137" s="19" t="s">
        <v>82</v>
      </c>
    </row>
    <row r="138" s="1" customFormat="1" ht="22.5" customHeight="1">
      <c r="B138" s="175"/>
      <c r="C138" s="176" t="s">
        <v>198</v>
      </c>
      <c r="D138" s="176" t="s">
        <v>156</v>
      </c>
      <c r="E138" s="177" t="s">
        <v>1377</v>
      </c>
      <c r="F138" s="178" t="s">
        <v>1378</v>
      </c>
      <c r="G138" s="179" t="s">
        <v>241</v>
      </c>
      <c r="H138" s="180">
        <v>6</v>
      </c>
      <c r="I138" s="181"/>
      <c r="J138" s="182">
        <f>ROUND(I138*H138,2)</f>
        <v>0</v>
      </c>
      <c r="K138" s="178" t="s">
        <v>160</v>
      </c>
      <c r="L138" s="37"/>
      <c r="M138" s="183" t="s">
        <v>3</v>
      </c>
      <c r="N138" s="184" t="s">
        <v>43</v>
      </c>
      <c r="O138" s="67"/>
      <c r="P138" s="185">
        <f>O138*H138</f>
        <v>0</v>
      </c>
      <c r="Q138" s="185">
        <v>0.00115</v>
      </c>
      <c r="R138" s="185">
        <f>Q138*H138</f>
        <v>0.0068999999999999999</v>
      </c>
      <c r="S138" s="185">
        <v>0</v>
      </c>
      <c r="T138" s="186">
        <f>S138*H138</f>
        <v>0</v>
      </c>
      <c r="AR138" s="19" t="s">
        <v>161</v>
      </c>
      <c r="AT138" s="19" t="s">
        <v>156</v>
      </c>
      <c r="AU138" s="19" t="s">
        <v>82</v>
      </c>
      <c r="AY138" s="19" t="s">
        <v>154</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161</v>
      </c>
      <c r="BM138" s="19" t="s">
        <v>1379</v>
      </c>
    </row>
    <row r="139" s="1" customFormat="1">
      <c r="B139" s="37"/>
      <c r="D139" s="188" t="s">
        <v>163</v>
      </c>
      <c r="F139" s="189" t="s">
        <v>962</v>
      </c>
      <c r="I139" s="121"/>
      <c r="L139" s="37"/>
      <c r="M139" s="190"/>
      <c r="N139" s="67"/>
      <c r="O139" s="67"/>
      <c r="P139" s="67"/>
      <c r="Q139" s="67"/>
      <c r="R139" s="67"/>
      <c r="S139" s="67"/>
      <c r="T139" s="68"/>
      <c r="AT139" s="19" t="s">
        <v>163</v>
      </c>
      <c r="AU139" s="19" t="s">
        <v>82</v>
      </c>
    </row>
    <row r="140" s="12" customFormat="1">
      <c r="B140" s="191"/>
      <c r="D140" s="188" t="s">
        <v>165</v>
      </c>
      <c r="E140" s="198" t="s">
        <v>3</v>
      </c>
      <c r="F140" s="192" t="s">
        <v>1380</v>
      </c>
      <c r="H140" s="193">
        <v>6</v>
      </c>
      <c r="I140" s="194"/>
      <c r="L140" s="191"/>
      <c r="M140" s="195"/>
      <c r="N140" s="196"/>
      <c r="O140" s="196"/>
      <c r="P140" s="196"/>
      <c r="Q140" s="196"/>
      <c r="R140" s="196"/>
      <c r="S140" s="196"/>
      <c r="T140" s="197"/>
      <c r="AT140" s="198" t="s">
        <v>165</v>
      </c>
      <c r="AU140" s="198" t="s">
        <v>82</v>
      </c>
      <c r="AV140" s="12" t="s">
        <v>82</v>
      </c>
      <c r="AW140" s="12" t="s">
        <v>33</v>
      </c>
      <c r="AX140" s="12" t="s">
        <v>80</v>
      </c>
      <c r="AY140" s="198" t="s">
        <v>154</v>
      </c>
    </row>
    <row r="141" s="1" customFormat="1" ht="22.5" customHeight="1">
      <c r="B141" s="175"/>
      <c r="C141" s="176" t="s">
        <v>203</v>
      </c>
      <c r="D141" s="176" t="s">
        <v>156</v>
      </c>
      <c r="E141" s="177" t="s">
        <v>1381</v>
      </c>
      <c r="F141" s="178" t="s">
        <v>1382</v>
      </c>
      <c r="G141" s="179" t="s">
        <v>241</v>
      </c>
      <c r="H141" s="180">
        <v>4</v>
      </c>
      <c r="I141" s="181"/>
      <c r="J141" s="182">
        <f>ROUND(I141*H141,2)</f>
        <v>0</v>
      </c>
      <c r="K141" s="178" t="s">
        <v>160</v>
      </c>
      <c r="L141" s="37"/>
      <c r="M141" s="183" t="s">
        <v>3</v>
      </c>
      <c r="N141" s="184" t="s">
        <v>43</v>
      </c>
      <c r="O141" s="67"/>
      <c r="P141" s="185">
        <f>O141*H141</f>
        <v>0</v>
      </c>
      <c r="Q141" s="185">
        <v>0.0030799999999999998</v>
      </c>
      <c r="R141" s="185">
        <f>Q141*H141</f>
        <v>0.012319999999999999</v>
      </c>
      <c r="S141" s="185">
        <v>0</v>
      </c>
      <c r="T141" s="186">
        <f>S141*H141</f>
        <v>0</v>
      </c>
      <c r="AR141" s="19" t="s">
        <v>161</v>
      </c>
      <c r="AT141" s="19" t="s">
        <v>156</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161</v>
      </c>
      <c r="BM141" s="19" t="s">
        <v>1383</v>
      </c>
    </row>
    <row r="142" s="1" customFormat="1">
      <c r="B142" s="37"/>
      <c r="D142" s="188" t="s">
        <v>163</v>
      </c>
      <c r="F142" s="189" t="s">
        <v>962</v>
      </c>
      <c r="I142" s="121"/>
      <c r="L142" s="37"/>
      <c r="M142" s="190"/>
      <c r="N142" s="67"/>
      <c r="O142" s="67"/>
      <c r="P142" s="67"/>
      <c r="Q142" s="67"/>
      <c r="R142" s="67"/>
      <c r="S142" s="67"/>
      <c r="T142" s="68"/>
      <c r="AT142" s="19" t="s">
        <v>163</v>
      </c>
      <c r="AU142" s="19" t="s">
        <v>82</v>
      </c>
    </row>
    <row r="143" s="12" customFormat="1">
      <c r="B143" s="191"/>
      <c r="D143" s="188" t="s">
        <v>165</v>
      </c>
      <c r="E143" s="198" t="s">
        <v>3</v>
      </c>
      <c r="F143" s="192" t="s">
        <v>1384</v>
      </c>
      <c r="H143" s="193">
        <v>4</v>
      </c>
      <c r="I143" s="194"/>
      <c r="L143" s="191"/>
      <c r="M143" s="195"/>
      <c r="N143" s="196"/>
      <c r="O143" s="196"/>
      <c r="P143" s="196"/>
      <c r="Q143" s="196"/>
      <c r="R143" s="196"/>
      <c r="S143" s="196"/>
      <c r="T143" s="197"/>
      <c r="AT143" s="198" t="s">
        <v>165</v>
      </c>
      <c r="AU143" s="198" t="s">
        <v>82</v>
      </c>
      <c r="AV143" s="12" t="s">
        <v>82</v>
      </c>
      <c r="AW143" s="12" t="s">
        <v>33</v>
      </c>
      <c r="AX143" s="12" t="s">
        <v>80</v>
      </c>
      <c r="AY143" s="198" t="s">
        <v>154</v>
      </c>
    </row>
    <row r="144" s="1" customFormat="1" ht="16.5" customHeight="1">
      <c r="B144" s="175"/>
      <c r="C144" s="176" t="s">
        <v>213</v>
      </c>
      <c r="D144" s="176" t="s">
        <v>156</v>
      </c>
      <c r="E144" s="177" t="s">
        <v>1385</v>
      </c>
      <c r="F144" s="178" t="s">
        <v>1386</v>
      </c>
      <c r="G144" s="179" t="s">
        <v>235</v>
      </c>
      <c r="H144" s="180">
        <v>0.97599999999999998</v>
      </c>
      <c r="I144" s="181"/>
      <c r="J144" s="182">
        <f>ROUND(I144*H144,2)</f>
        <v>0</v>
      </c>
      <c r="K144" s="178" t="s">
        <v>160</v>
      </c>
      <c r="L144" s="37"/>
      <c r="M144" s="183" t="s">
        <v>3</v>
      </c>
      <c r="N144" s="184" t="s">
        <v>43</v>
      </c>
      <c r="O144" s="67"/>
      <c r="P144" s="185">
        <f>O144*H144</f>
        <v>0</v>
      </c>
      <c r="Q144" s="185">
        <v>1.06277</v>
      </c>
      <c r="R144" s="185">
        <f>Q144*H144</f>
        <v>1.03726352</v>
      </c>
      <c r="S144" s="185">
        <v>0</v>
      </c>
      <c r="T144" s="186">
        <f>S144*H144</f>
        <v>0</v>
      </c>
      <c r="AR144" s="19" t="s">
        <v>161</v>
      </c>
      <c r="AT144" s="19" t="s">
        <v>156</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161</v>
      </c>
      <c r="BM144" s="19" t="s">
        <v>1387</v>
      </c>
    </row>
    <row r="145" s="1" customFormat="1">
      <c r="B145" s="37"/>
      <c r="D145" s="188" t="s">
        <v>163</v>
      </c>
      <c r="F145" s="189" t="s">
        <v>1388</v>
      </c>
      <c r="I145" s="121"/>
      <c r="L145" s="37"/>
      <c r="M145" s="190"/>
      <c r="N145" s="67"/>
      <c r="O145" s="67"/>
      <c r="P145" s="67"/>
      <c r="Q145" s="67"/>
      <c r="R145" s="67"/>
      <c r="S145" s="67"/>
      <c r="T145" s="68"/>
      <c r="AT145" s="19" t="s">
        <v>163</v>
      </c>
      <c r="AU145" s="19" t="s">
        <v>82</v>
      </c>
    </row>
    <row r="146" s="14" customFormat="1">
      <c r="B146" s="217"/>
      <c r="D146" s="188" t="s">
        <v>165</v>
      </c>
      <c r="E146" s="218" t="s">
        <v>3</v>
      </c>
      <c r="F146" s="219" t="s">
        <v>1389</v>
      </c>
      <c r="H146" s="218" t="s">
        <v>3</v>
      </c>
      <c r="I146" s="220"/>
      <c r="L146" s="217"/>
      <c r="M146" s="221"/>
      <c r="N146" s="222"/>
      <c r="O146" s="222"/>
      <c r="P146" s="222"/>
      <c r="Q146" s="222"/>
      <c r="R146" s="222"/>
      <c r="S146" s="222"/>
      <c r="T146" s="223"/>
      <c r="AT146" s="218" t="s">
        <v>165</v>
      </c>
      <c r="AU146" s="218" t="s">
        <v>82</v>
      </c>
      <c r="AV146" s="14" t="s">
        <v>80</v>
      </c>
      <c r="AW146" s="14" t="s">
        <v>33</v>
      </c>
      <c r="AX146" s="14" t="s">
        <v>72</v>
      </c>
      <c r="AY146" s="218" t="s">
        <v>154</v>
      </c>
    </row>
    <row r="147" s="12" customFormat="1">
      <c r="B147" s="191"/>
      <c r="D147" s="188" t="s">
        <v>165</v>
      </c>
      <c r="E147" s="198" t="s">
        <v>3</v>
      </c>
      <c r="F147" s="192" t="s">
        <v>1390</v>
      </c>
      <c r="H147" s="193">
        <v>0.97599999999999998</v>
      </c>
      <c r="I147" s="194"/>
      <c r="L147" s="191"/>
      <c r="M147" s="195"/>
      <c r="N147" s="196"/>
      <c r="O147" s="196"/>
      <c r="P147" s="196"/>
      <c r="Q147" s="196"/>
      <c r="R147" s="196"/>
      <c r="S147" s="196"/>
      <c r="T147" s="197"/>
      <c r="AT147" s="198" t="s">
        <v>165</v>
      </c>
      <c r="AU147" s="198" t="s">
        <v>82</v>
      </c>
      <c r="AV147" s="12" t="s">
        <v>82</v>
      </c>
      <c r="AW147" s="12" t="s">
        <v>33</v>
      </c>
      <c r="AX147" s="12" t="s">
        <v>80</v>
      </c>
      <c r="AY147" s="198" t="s">
        <v>154</v>
      </c>
    </row>
    <row r="148" s="11" customFormat="1" ht="22.8" customHeight="1">
      <c r="B148" s="162"/>
      <c r="D148" s="163" t="s">
        <v>71</v>
      </c>
      <c r="E148" s="173" t="s">
        <v>172</v>
      </c>
      <c r="F148" s="173" t="s">
        <v>439</v>
      </c>
      <c r="I148" s="165"/>
      <c r="J148" s="174">
        <f>BK148</f>
        <v>0</v>
      </c>
      <c r="L148" s="162"/>
      <c r="M148" s="167"/>
      <c r="N148" s="168"/>
      <c r="O148" s="168"/>
      <c r="P148" s="169">
        <f>SUM(P149:P188)</f>
        <v>0</v>
      </c>
      <c r="Q148" s="168"/>
      <c r="R148" s="169">
        <f>SUM(R149:R188)</f>
        <v>42.381303589999987</v>
      </c>
      <c r="S148" s="168"/>
      <c r="T148" s="170">
        <f>SUM(T149:T188)</f>
        <v>0</v>
      </c>
      <c r="AR148" s="163" t="s">
        <v>80</v>
      </c>
      <c r="AT148" s="171" t="s">
        <v>71</v>
      </c>
      <c r="AU148" s="171" t="s">
        <v>80</v>
      </c>
      <c r="AY148" s="163" t="s">
        <v>154</v>
      </c>
      <c r="BK148" s="172">
        <f>SUM(BK149:BK188)</f>
        <v>0</v>
      </c>
    </row>
    <row r="149" s="1" customFormat="1" ht="16.5" customHeight="1">
      <c r="B149" s="175"/>
      <c r="C149" s="176" t="s">
        <v>218</v>
      </c>
      <c r="D149" s="176" t="s">
        <v>156</v>
      </c>
      <c r="E149" s="177" t="s">
        <v>1391</v>
      </c>
      <c r="F149" s="178" t="s">
        <v>1392</v>
      </c>
      <c r="G149" s="179" t="s">
        <v>206</v>
      </c>
      <c r="H149" s="180">
        <v>65.575000000000003</v>
      </c>
      <c r="I149" s="181"/>
      <c r="J149" s="182">
        <f>ROUND(I149*H149,2)</f>
        <v>0</v>
      </c>
      <c r="K149" s="178" t="s">
        <v>160</v>
      </c>
      <c r="L149" s="37"/>
      <c r="M149" s="183" t="s">
        <v>3</v>
      </c>
      <c r="N149" s="184" t="s">
        <v>43</v>
      </c>
      <c r="O149" s="67"/>
      <c r="P149" s="185">
        <f>O149*H149</f>
        <v>0</v>
      </c>
      <c r="Q149" s="185">
        <v>0.28688000000000002</v>
      </c>
      <c r="R149" s="185">
        <f>Q149*H149</f>
        <v>18.812156000000002</v>
      </c>
      <c r="S149" s="185">
        <v>0</v>
      </c>
      <c r="T149" s="186">
        <f>S149*H149</f>
        <v>0</v>
      </c>
      <c r="AR149" s="19" t="s">
        <v>161</v>
      </c>
      <c r="AT149" s="19" t="s">
        <v>156</v>
      </c>
      <c r="AU149" s="19" t="s">
        <v>82</v>
      </c>
      <c r="AY149" s="19" t="s">
        <v>154</v>
      </c>
      <c r="BE149" s="187">
        <f>IF(N149="základní",J149,0)</f>
        <v>0</v>
      </c>
      <c r="BF149" s="187">
        <f>IF(N149="snížená",J149,0)</f>
        <v>0</v>
      </c>
      <c r="BG149" s="187">
        <f>IF(N149="zákl. přenesená",J149,0)</f>
        <v>0</v>
      </c>
      <c r="BH149" s="187">
        <f>IF(N149="sníž. přenesená",J149,0)</f>
        <v>0</v>
      </c>
      <c r="BI149" s="187">
        <f>IF(N149="nulová",J149,0)</f>
        <v>0</v>
      </c>
      <c r="BJ149" s="19" t="s">
        <v>80</v>
      </c>
      <c r="BK149" s="187">
        <f>ROUND(I149*H149,2)</f>
        <v>0</v>
      </c>
      <c r="BL149" s="19" t="s">
        <v>161</v>
      </c>
      <c r="BM149" s="19" t="s">
        <v>1393</v>
      </c>
    </row>
    <row r="150" s="1" customFormat="1">
      <c r="B150" s="37"/>
      <c r="D150" s="188" t="s">
        <v>163</v>
      </c>
      <c r="F150" s="189" t="s">
        <v>1394</v>
      </c>
      <c r="I150" s="121"/>
      <c r="L150" s="37"/>
      <c r="M150" s="190"/>
      <c r="N150" s="67"/>
      <c r="O150" s="67"/>
      <c r="P150" s="67"/>
      <c r="Q150" s="67"/>
      <c r="R150" s="67"/>
      <c r="S150" s="67"/>
      <c r="T150" s="68"/>
      <c r="AT150" s="19" t="s">
        <v>163</v>
      </c>
      <c r="AU150" s="19" t="s">
        <v>82</v>
      </c>
    </row>
    <row r="151" s="12" customFormat="1">
      <c r="B151" s="191"/>
      <c r="D151" s="188" t="s">
        <v>165</v>
      </c>
      <c r="E151" s="198" t="s">
        <v>3</v>
      </c>
      <c r="F151" s="192" t="s">
        <v>1395</v>
      </c>
      <c r="H151" s="193">
        <v>71.349999999999994</v>
      </c>
      <c r="I151" s="194"/>
      <c r="L151" s="191"/>
      <c r="M151" s="195"/>
      <c r="N151" s="196"/>
      <c r="O151" s="196"/>
      <c r="P151" s="196"/>
      <c r="Q151" s="196"/>
      <c r="R151" s="196"/>
      <c r="S151" s="196"/>
      <c r="T151" s="197"/>
      <c r="AT151" s="198" t="s">
        <v>165</v>
      </c>
      <c r="AU151" s="198" t="s">
        <v>82</v>
      </c>
      <c r="AV151" s="12" t="s">
        <v>82</v>
      </c>
      <c r="AW151" s="12" t="s">
        <v>33</v>
      </c>
      <c r="AX151" s="12" t="s">
        <v>72</v>
      </c>
      <c r="AY151" s="198" t="s">
        <v>154</v>
      </c>
    </row>
    <row r="152" s="12" customFormat="1">
      <c r="B152" s="191"/>
      <c r="D152" s="188" t="s">
        <v>165</v>
      </c>
      <c r="E152" s="198" t="s">
        <v>3</v>
      </c>
      <c r="F152" s="192" t="s">
        <v>1396</v>
      </c>
      <c r="H152" s="193">
        <v>-5.7750000000000004</v>
      </c>
      <c r="I152" s="194"/>
      <c r="L152" s="191"/>
      <c r="M152" s="195"/>
      <c r="N152" s="196"/>
      <c r="O152" s="196"/>
      <c r="P152" s="196"/>
      <c r="Q152" s="196"/>
      <c r="R152" s="196"/>
      <c r="S152" s="196"/>
      <c r="T152" s="197"/>
      <c r="AT152" s="198" t="s">
        <v>165</v>
      </c>
      <c r="AU152" s="198" t="s">
        <v>82</v>
      </c>
      <c r="AV152" s="12" t="s">
        <v>82</v>
      </c>
      <c r="AW152" s="12" t="s">
        <v>33</v>
      </c>
      <c r="AX152" s="12" t="s">
        <v>72</v>
      </c>
      <c r="AY152" s="198" t="s">
        <v>154</v>
      </c>
    </row>
    <row r="153" s="13" customFormat="1">
      <c r="B153" s="199"/>
      <c r="D153" s="188" t="s">
        <v>165</v>
      </c>
      <c r="E153" s="200" t="s">
        <v>3</v>
      </c>
      <c r="F153" s="201" t="s">
        <v>179</v>
      </c>
      <c r="H153" s="202">
        <v>65.575000000000003</v>
      </c>
      <c r="I153" s="203"/>
      <c r="L153" s="199"/>
      <c r="M153" s="204"/>
      <c r="N153" s="205"/>
      <c r="O153" s="205"/>
      <c r="P153" s="205"/>
      <c r="Q153" s="205"/>
      <c r="R153" s="205"/>
      <c r="S153" s="205"/>
      <c r="T153" s="206"/>
      <c r="AT153" s="200" t="s">
        <v>165</v>
      </c>
      <c r="AU153" s="200" t="s">
        <v>82</v>
      </c>
      <c r="AV153" s="13" t="s">
        <v>161</v>
      </c>
      <c r="AW153" s="13" t="s">
        <v>33</v>
      </c>
      <c r="AX153" s="13" t="s">
        <v>80</v>
      </c>
      <c r="AY153" s="200" t="s">
        <v>154</v>
      </c>
    </row>
    <row r="154" s="1" customFormat="1" ht="22.5" customHeight="1">
      <c r="B154" s="175"/>
      <c r="C154" s="176" t="s">
        <v>222</v>
      </c>
      <c r="D154" s="176" t="s">
        <v>156</v>
      </c>
      <c r="E154" s="177" t="s">
        <v>1397</v>
      </c>
      <c r="F154" s="178" t="s">
        <v>1398</v>
      </c>
      <c r="G154" s="179" t="s">
        <v>206</v>
      </c>
      <c r="H154" s="180">
        <v>87</v>
      </c>
      <c r="I154" s="181"/>
      <c r="J154" s="182">
        <f>ROUND(I154*H154,2)</f>
        <v>0</v>
      </c>
      <c r="K154" s="178" t="s">
        <v>160</v>
      </c>
      <c r="L154" s="37"/>
      <c r="M154" s="183" t="s">
        <v>3</v>
      </c>
      <c r="N154" s="184" t="s">
        <v>43</v>
      </c>
      <c r="O154" s="67"/>
      <c r="P154" s="185">
        <f>O154*H154</f>
        <v>0</v>
      </c>
      <c r="Q154" s="185">
        <v>0.20759</v>
      </c>
      <c r="R154" s="185">
        <f>Q154*H154</f>
        <v>18.06033</v>
      </c>
      <c r="S154" s="185">
        <v>0</v>
      </c>
      <c r="T154" s="186">
        <f>S154*H154</f>
        <v>0</v>
      </c>
      <c r="AR154" s="19" t="s">
        <v>161</v>
      </c>
      <c r="AT154" s="19" t="s">
        <v>156</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161</v>
      </c>
      <c r="BM154" s="19" t="s">
        <v>1399</v>
      </c>
    </row>
    <row r="155" s="1" customFormat="1">
      <c r="B155" s="37"/>
      <c r="D155" s="188" t="s">
        <v>163</v>
      </c>
      <c r="F155" s="189" t="s">
        <v>1400</v>
      </c>
      <c r="I155" s="121"/>
      <c r="L155" s="37"/>
      <c r="M155" s="190"/>
      <c r="N155" s="67"/>
      <c r="O155" s="67"/>
      <c r="P155" s="67"/>
      <c r="Q155" s="67"/>
      <c r="R155" s="67"/>
      <c r="S155" s="67"/>
      <c r="T155" s="68"/>
      <c r="AT155" s="19" t="s">
        <v>163</v>
      </c>
      <c r="AU155" s="19" t="s">
        <v>82</v>
      </c>
    </row>
    <row r="156" s="12" customFormat="1">
      <c r="B156" s="191"/>
      <c r="D156" s="188" t="s">
        <v>165</v>
      </c>
      <c r="E156" s="198" t="s">
        <v>3</v>
      </c>
      <c r="F156" s="192" t="s">
        <v>1401</v>
      </c>
      <c r="H156" s="193">
        <v>15</v>
      </c>
      <c r="I156" s="194"/>
      <c r="L156" s="191"/>
      <c r="M156" s="195"/>
      <c r="N156" s="196"/>
      <c r="O156" s="196"/>
      <c r="P156" s="196"/>
      <c r="Q156" s="196"/>
      <c r="R156" s="196"/>
      <c r="S156" s="196"/>
      <c r="T156" s="197"/>
      <c r="AT156" s="198" t="s">
        <v>165</v>
      </c>
      <c r="AU156" s="198" t="s">
        <v>82</v>
      </c>
      <c r="AV156" s="12" t="s">
        <v>82</v>
      </c>
      <c r="AW156" s="12" t="s">
        <v>33</v>
      </c>
      <c r="AX156" s="12" t="s">
        <v>72</v>
      </c>
      <c r="AY156" s="198" t="s">
        <v>154</v>
      </c>
    </row>
    <row r="157" s="12" customFormat="1">
      <c r="B157" s="191"/>
      <c r="D157" s="188" t="s">
        <v>165</v>
      </c>
      <c r="E157" s="198" t="s">
        <v>3</v>
      </c>
      <c r="F157" s="192" t="s">
        <v>1402</v>
      </c>
      <c r="H157" s="193">
        <v>72</v>
      </c>
      <c r="I157" s="194"/>
      <c r="L157" s="191"/>
      <c r="M157" s="195"/>
      <c r="N157" s="196"/>
      <c r="O157" s="196"/>
      <c r="P157" s="196"/>
      <c r="Q157" s="196"/>
      <c r="R157" s="196"/>
      <c r="S157" s="196"/>
      <c r="T157" s="197"/>
      <c r="AT157" s="198" t="s">
        <v>165</v>
      </c>
      <c r="AU157" s="198" t="s">
        <v>82</v>
      </c>
      <c r="AV157" s="12" t="s">
        <v>82</v>
      </c>
      <c r="AW157" s="12" t="s">
        <v>33</v>
      </c>
      <c r="AX157" s="12" t="s">
        <v>72</v>
      </c>
      <c r="AY157" s="198" t="s">
        <v>154</v>
      </c>
    </row>
    <row r="158" s="13" customFormat="1">
      <c r="B158" s="199"/>
      <c r="D158" s="188" t="s">
        <v>165</v>
      </c>
      <c r="E158" s="200" t="s">
        <v>3</v>
      </c>
      <c r="F158" s="201" t="s">
        <v>179</v>
      </c>
      <c r="H158" s="202">
        <v>87</v>
      </c>
      <c r="I158" s="203"/>
      <c r="L158" s="199"/>
      <c r="M158" s="204"/>
      <c r="N158" s="205"/>
      <c r="O158" s="205"/>
      <c r="P158" s="205"/>
      <c r="Q158" s="205"/>
      <c r="R158" s="205"/>
      <c r="S158" s="205"/>
      <c r="T158" s="206"/>
      <c r="AT158" s="200" t="s">
        <v>165</v>
      </c>
      <c r="AU158" s="200" t="s">
        <v>82</v>
      </c>
      <c r="AV158" s="13" t="s">
        <v>161</v>
      </c>
      <c r="AW158" s="13" t="s">
        <v>33</v>
      </c>
      <c r="AX158" s="13" t="s">
        <v>80</v>
      </c>
      <c r="AY158" s="200" t="s">
        <v>154</v>
      </c>
    </row>
    <row r="159" s="1" customFormat="1" ht="16.5" customHeight="1">
      <c r="B159" s="175"/>
      <c r="C159" s="176" t="s">
        <v>227</v>
      </c>
      <c r="D159" s="176" t="s">
        <v>156</v>
      </c>
      <c r="E159" s="177" t="s">
        <v>1403</v>
      </c>
      <c r="F159" s="178" t="s">
        <v>1404</v>
      </c>
      <c r="G159" s="179" t="s">
        <v>206</v>
      </c>
      <c r="H159" s="180">
        <v>0.57599999999999996</v>
      </c>
      <c r="I159" s="181"/>
      <c r="J159" s="182">
        <f>ROUND(I159*H159,2)</f>
        <v>0</v>
      </c>
      <c r="K159" s="178" t="s">
        <v>160</v>
      </c>
      <c r="L159" s="37"/>
      <c r="M159" s="183" t="s">
        <v>3</v>
      </c>
      <c r="N159" s="184" t="s">
        <v>43</v>
      </c>
      <c r="O159" s="67"/>
      <c r="P159" s="185">
        <f>O159*H159</f>
        <v>0</v>
      </c>
      <c r="Q159" s="185">
        <v>0.17862</v>
      </c>
      <c r="R159" s="185">
        <f>Q159*H159</f>
        <v>0.10288512</v>
      </c>
      <c r="S159" s="185">
        <v>0</v>
      </c>
      <c r="T159" s="186">
        <f>S159*H159</f>
        <v>0</v>
      </c>
      <c r="AR159" s="19" t="s">
        <v>161</v>
      </c>
      <c r="AT159" s="19" t="s">
        <v>156</v>
      </c>
      <c r="AU159" s="19" t="s">
        <v>82</v>
      </c>
      <c r="AY159" s="19" t="s">
        <v>154</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161</v>
      </c>
      <c r="BM159" s="19" t="s">
        <v>1405</v>
      </c>
    </row>
    <row r="160" s="1" customFormat="1">
      <c r="B160" s="37"/>
      <c r="D160" s="188" t="s">
        <v>163</v>
      </c>
      <c r="F160" s="189" t="s">
        <v>1406</v>
      </c>
      <c r="I160" s="121"/>
      <c r="L160" s="37"/>
      <c r="M160" s="190"/>
      <c r="N160" s="67"/>
      <c r="O160" s="67"/>
      <c r="P160" s="67"/>
      <c r="Q160" s="67"/>
      <c r="R160" s="67"/>
      <c r="S160" s="67"/>
      <c r="T160" s="68"/>
      <c r="AT160" s="19" t="s">
        <v>163</v>
      </c>
      <c r="AU160" s="19" t="s">
        <v>82</v>
      </c>
    </row>
    <row r="161" s="12" customFormat="1">
      <c r="B161" s="191"/>
      <c r="D161" s="188" t="s">
        <v>165</v>
      </c>
      <c r="E161" s="198" t="s">
        <v>3</v>
      </c>
      <c r="F161" s="192" t="s">
        <v>1407</v>
      </c>
      <c r="H161" s="193">
        <v>0.57599999999999996</v>
      </c>
      <c r="I161" s="194"/>
      <c r="L161" s="191"/>
      <c r="M161" s="195"/>
      <c r="N161" s="196"/>
      <c r="O161" s="196"/>
      <c r="P161" s="196"/>
      <c r="Q161" s="196"/>
      <c r="R161" s="196"/>
      <c r="S161" s="196"/>
      <c r="T161" s="197"/>
      <c r="AT161" s="198" t="s">
        <v>165</v>
      </c>
      <c r="AU161" s="198" t="s">
        <v>82</v>
      </c>
      <c r="AV161" s="12" t="s">
        <v>82</v>
      </c>
      <c r="AW161" s="12" t="s">
        <v>33</v>
      </c>
      <c r="AX161" s="12" t="s">
        <v>80</v>
      </c>
      <c r="AY161" s="198" t="s">
        <v>154</v>
      </c>
    </row>
    <row r="162" s="1" customFormat="1" ht="16.5" customHeight="1">
      <c r="B162" s="175"/>
      <c r="C162" s="176" t="s">
        <v>231</v>
      </c>
      <c r="D162" s="176" t="s">
        <v>156</v>
      </c>
      <c r="E162" s="177" t="s">
        <v>1408</v>
      </c>
      <c r="F162" s="178" t="s">
        <v>1409</v>
      </c>
      <c r="G162" s="179" t="s">
        <v>206</v>
      </c>
      <c r="H162" s="180">
        <v>3.6960000000000002</v>
      </c>
      <c r="I162" s="181"/>
      <c r="J162" s="182">
        <f>ROUND(I162*H162,2)</f>
        <v>0</v>
      </c>
      <c r="K162" s="178" t="s">
        <v>160</v>
      </c>
      <c r="L162" s="37"/>
      <c r="M162" s="183" t="s">
        <v>3</v>
      </c>
      <c r="N162" s="184" t="s">
        <v>43</v>
      </c>
      <c r="O162" s="67"/>
      <c r="P162" s="185">
        <f>O162*H162</f>
        <v>0</v>
      </c>
      <c r="Q162" s="185">
        <v>0.23377000000000001</v>
      </c>
      <c r="R162" s="185">
        <f>Q162*H162</f>
        <v>0.8640139200000001</v>
      </c>
      <c r="S162" s="185">
        <v>0</v>
      </c>
      <c r="T162" s="186">
        <f>S162*H162</f>
        <v>0</v>
      </c>
      <c r="AR162" s="19" t="s">
        <v>161</v>
      </c>
      <c r="AT162" s="19" t="s">
        <v>156</v>
      </c>
      <c r="AU162" s="19" t="s">
        <v>82</v>
      </c>
      <c r="AY162" s="19" t="s">
        <v>154</v>
      </c>
      <c r="BE162" s="187">
        <f>IF(N162="základní",J162,0)</f>
        <v>0</v>
      </c>
      <c r="BF162" s="187">
        <f>IF(N162="snížená",J162,0)</f>
        <v>0</v>
      </c>
      <c r="BG162" s="187">
        <f>IF(N162="zákl. přenesená",J162,0)</f>
        <v>0</v>
      </c>
      <c r="BH162" s="187">
        <f>IF(N162="sníž. přenesená",J162,0)</f>
        <v>0</v>
      </c>
      <c r="BI162" s="187">
        <f>IF(N162="nulová",J162,0)</f>
        <v>0</v>
      </c>
      <c r="BJ162" s="19" t="s">
        <v>80</v>
      </c>
      <c r="BK162" s="187">
        <f>ROUND(I162*H162,2)</f>
        <v>0</v>
      </c>
      <c r="BL162" s="19" t="s">
        <v>161</v>
      </c>
      <c r="BM162" s="19" t="s">
        <v>1410</v>
      </c>
    </row>
    <row r="163" s="1" customFormat="1">
      <c r="B163" s="37"/>
      <c r="D163" s="188" t="s">
        <v>163</v>
      </c>
      <c r="F163" s="189" t="s">
        <v>1406</v>
      </c>
      <c r="I163" s="121"/>
      <c r="L163" s="37"/>
      <c r="M163" s="190"/>
      <c r="N163" s="67"/>
      <c r="O163" s="67"/>
      <c r="P163" s="67"/>
      <c r="Q163" s="67"/>
      <c r="R163" s="67"/>
      <c r="S163" s="67"/>
      <c r="T163" s="68"/>
      <c r="AT163" s="19" t="s">
        <v>163</v>
      </c>
      <c r="AU163" s="19" t="s">
        <v>82</v>
      </c>
    </row>
    <row r="164" s="12" customFormat="1">
      <c r="B164" s="191"/>
      <c r="D164" s="188" t="s">
        <v>165</v>
      </c>
      <c r="E164" s="198" t="s">
        <v>3</v>
      </c>
      <c r="F164" s="192" t="s">
        <v>1411</v>
      </c>
      <c r="H164" s="193">
        <v>3.6960000000000002</v>
      </c>
      <c r="I164" s="194"/>
      <c r="L164" s="191"/>
      <c r="M164" s="195"/>
      <c r="N164" s="196"/>
      <c r="O164" s="196"/>
      <c r="P164" s="196"/>
      <c r="Q164" s="196"/>
      <c r="R164" s="196"/>
      <c r="S164" s="196"/>
      <c r="T164" s="197"/>
      <c r="AT164" s="198" t="s">
        <v>165</v>
      </c>
      <c r="AU164" s="198" t="s">
        <v>82</v>
      </c>
      <c r="AV164" s="12" t="s">
        <v>82</v>
      </c>
      <c r="AW164" s="12" t="s">
        <v>33</v>
      </c>
      <c r="AX164" s="12" t="s">
        <v>80</v>
      </c>
      <c r="AY164" s="198" t="s">
        <v>154</v>
      </c>
    </row>
    <row r="165" s="1" customFormat="1" ht="16.5" customHeight="1">
      <c r="B165" s="175"/>
      <c r="C165" s="176" t="s">
        <v>238</v>
      </c>
      <c r="D165" s="176" t="s">
        <v>156</v>
      </c>
      <c r="E165" s="177" t="s">
        <v>1412</v>
      </c>
      <c r="F165" s="178" t="s">
        <v>1413</v>
      </c>
      <c r="G165" s="179" t="s">
        <v>241</v>
      </c>
      <c r="H165" s="180">
        <v>4</v>
      </c>
      <c r="I165" s="181"/>
      <c r="J165" s="182">
        <f>ROUND(I165*H165,2)</f>
        <v>0</v>
      </c>
      <c r="K165" s="178" t="s">
        <v>160</v>
      </c>
      <c r="L165" s="37"/>
      <c r="M165" s="183" t="s">
        <v>3</v>
      </c>
      <c r="N165" s="184" t="s">
        <v>43</v>
      </c>
      <c r="O165" s="67"/>
      <c r="P165" s="185">
        <f>O165*H165</f>
        <v>0</v>
      </c>
      <c r="Q165" s="185">
        <v>0.022780000000000002</v>
      </c>
      <c r="R165" s="185">
        <f>Q165*H165</f>
        <v>0.091120000000000007</v>
      </c>
      <c r="S165" s="185">
        <v>0</v>
      </c>
      <c r="T165" s="186">
        <f>S165*H165</f>
        <v>0</v>
      </c>
      <c r="AR165" s="19" t="s">
        <v>161</v>
      </c>
      <c r="AT165" s="19" t="s">
        <v>156</v>
      </c>
      <c r="AU165" s="19" t="s">
        <v>82</v>
      </c>
      <c r="AY165" s="19" t="s">
        <v>154</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161</v>
      </c>
      <c r="BM165" s="19" t="s">
        <v>1414</v>
      </c>
    </row>
    <row r="166" s="1" customFormat="1">
      <c r="B166" s="37"/>
      <c r="D166" s="188" t="s">
        <v>163</v>
      </c>
      <c r="F166" s="189" t="s">
        <v>1415</v>
      </c>
      <c r="I166" s="121"/>
      <c r="L166" s="37"/>
      <c r="M166" s="190"/>
      <c r="N166" s="67"/>
      <c r="O166" s="67"/>
      <c r="P166" s="67"/>
      <c r="Q166" s="67"/>
      <c r="R166" s="67"/>
      <c r="S166" s="67"/>
      <c r="T166" s="68"/>
      <c r="AT166" s="19" t="s">
        <v>163</v>
      </c>
      <c r="AU166" s="19" t="s">
        <v>82</v>
      </c>
    </row>
    <row r="167" s="12" customFormat="1">
      <c r="B167" s="191"/>
      <c r="D167" s="188" t="s">
        <v>165</v>
      </c>
      <c r="E167" s="198" t="s">
        <v>3</v>
      </c>
      <c r="F167" s="192" t="s">
        <v>1416</v>
      </c>
      <c r="H167" s="193">
        <v>4</v>
      </c>
      <c r="I167" s="194"/>
      <c r="L167" s="191"/>
      <c r="M167" s="195"/>
      <c r="N167" s="196"/>
      <c r="O167" s="196"/>
      <c r="P167" s="196"/>
      <c r="Q167" s="196"/>
      <c r="R167" s="196"/>
      <c r="S167" s="196"/>
      <c r="T167" s="197"/>
      <c r="AT167" s="198" t="s">
        <v>165</v>
      </c>
      <c r="AU167" s="198" t="s">
        <v>82</v>
      </c>
      <c r="AV167" s="12" t="s">
        <v>82</v>
      </c>
      <c r="AW167" s="12" t="s">
        <v>33</v>
      </c>
      <c r="AX167" s="12" t="s">
        <v>80</v>
      </c>
      <c r="AY167" s="198" t="s">
        <v>154</v>
      </c>
    </row>
    <row r="168" s="1" customFormat="1" ht="16.5" customHeight="1">
      <c r="B168" s="175"/>
      <c r="C168" s="176" t="s">
        <v>9</v>
      </c>
      <c r="D168" s="176" t="s">
        <v>156</v>
      </c>
      <c r="E168" s="177" t="s">
        <v>1417</v>
      </c>
      <c r="F168" s="178" t="s">
        <v>1418</v>
      </c>
      <c r="G168" s="179" t="s">
        <v>241</v>
      </c>
      <c r="H168" s="180">
        <v>12</v>
      </c>
      <c r="I168" s="181"/>
      <c r="J168" s="182">
        <f>ROUND(I168*H168,2)</f>
        <v>0</v>
      </c>
      <c r="K168" s="178" t="s">
        <v>160</v>
      </c>
      <c r="L168" s="37"/>
      <c r="M168" s="183" t="s">
        <v>3</v>
      </c>
      <c r="N168" s="184" t="s">
        <v>43</v>
      </c>
      <c r="O168" s="67"/>
      <c r="P168" s="185">
        <f>O168*H168</f>
        <v>0</v>
      </c>
      <c r="Q168" s="185">
        <v>0.04555</v>
      </c>
      <c r="R168" s="185">
        <f>Q168*H168</f>
        <v>0.54659999999999997</v>
      </c>
      <c r="S168" s="185">
        <v>0</v>
      </c>
      <c r="T168" s="186">
        <f>S168*H168</f>
        <v>0</v>
      </c>
      <c r="AR168" s="19" t="s">
        <v>161</v>
      </c>
      <c r="AT168" s="19" t="s">
        <v>156</v>
      </c>
      <c r="AU168" s="19" t="s">
        <v>82</v>
      </c>
      <c r="AY168" s="19" t="s">
        <v>154</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161</v>
      </c>
      <c r="BM168" s="19" t="s">
        <v>1419</v>
      </c>
    </row>
    <row r="169" s="1" customFormat="1">
      <c r="B169" s="37"/>
      <c r="D169" s="188" t="s">
        <v>163</v>
      </c>
      <c r="F169" s="189" t="s">
        <v>1415</v>
      </c>
      <c r="I169" s="121"/>
      <c r="L169" s="37"/>
      <c r="M169" s="190"/>
      <c r="N169" s="67"/>
      <c r="O169" s="67"/>
      <c r="P169" s="67"/>
      <c r="Q169" s="67"/>
      <c r="R169" s="67"/>
      <c r="S169" s="67"/>
      <c r="T169" s="68"/>
      <c r="AT169" s="19" t="s">
        <v>163</v>
      </c>
      <c r="AU169" s="19" t="s">
        <v>82</v>
      </c>
    </row>
    <row r="170" s="12" customFormat="1">
      <c r="B170" s="191"/>
      <c r="D170" s="188" t="s">
        <v>165</v>
      </c>
      <c r="E170" s="198" t="s">
        <v>3</v>
      </c>
      <c r="F170" s="192" t="s">
        <v>1420</v>
      </c>
      <c r="H170" s="193">
        <v>12</v>
      </c>
      <c r="I170" s="194"/>
      <c r="L170" s="191"/>
      <c r="M170" s="195"/>
      <c r="N170" s="196"/>
      <c r="O170" s="196"/>
      <c r="P170" s="196"/>
      <c r="Q170" s="196"/>
      <c r="R170" s="196"/>
      <c r="S170" s="196"/>
      <c r="T170" s="197"/>
      <c r="AT170" s="198" t="s">
        <v>165</v>
      </c>
      <c r="AU170" s="198" t="s">
        <v>82</v>
      </c>
      <c r="AV170" s="12" t="s">
        <v>82</v>
      </c>
      <c r="AW170" s="12" t="s">
        <v>33</v>
      </c>
      <c r="AX170" s="12" t="s">
        <v>80</v>
      </c>
      <c r="AY170" s="198" t="s">
        <v>154</v>
      </c>
    </row>
    <row r="171" s="1" customFormat="1" ht="16.5" customHeight="1">
      <c r="B171" s="175"/>
      <c r="C171" s="176" t="s">
        <v>250</v>
      </c>
      <c r="D171" s="176" t="s">
        <v>156</v>
      </c>
      <c r="E171" s="177" t="s">
        <v>1421</v>
      </c>
      <c r="F171" s="178" t="s">
        <v>1422</v>
      </c>
      <c r="G171" s="179" t="s">
        <v>241</v>
      </c>
      <c r="H171" s="180">
        <v>2</v>
      </c>
      <c r="I171" s="181"/>
      <c r="J171" s="182">
        <f>ROUND(I171*H171,2)</f>
        <v>0</v>
      </c>
      <c r="K171" s="178" t="s">
        <v>160</v>
      </c>
      <c r="L171" s="37"/>
      <c r="M171" s="183" t="s">
        <v>3</v>
      </c>
      <c r="N171" s="184" t="s">
        <v>43</v>
      </c>
      <c r="O171" s="67"/>
      <c r="P171" s="185">
        <f>O171*H171</f>
        <v>0</v>
      </c>
      <c r="Q171" s="185">
        <v>0.054550000000000001</v>
      </c>
      <c r="R171" s="185">
        <f>Q171*H171</f>
        <v>0.1091</v>
      </c>
      <c r="S171" s="185">
        <v>0</v>
      </c>
      <c r="T171" s="186">
        <f>S171*H171</f>
        <v>0</v>
      </c>
      <c r="AR171" s="19" t="s">
        <v>161</v>
      </c>
      <c r="AT171" s="19" t="s">
        <v>156</v>
      </c>
      <c r="AU171" s="19" t="s">
        <v>82</v>
      </c>
      <c r="AY171" s="19" t="s">
        <v>154</v>
      </c>
      <c r="BE171" s="187">
        <f>IF(N171="základní",J171,0)</f>
        <v>0</v>
      </c>
      <c r="BF171" s="187">
        <f>IF(N171="snížená",J171,0)</f>
        <v>0</v>
      </c>
      <c r="BG171" s="187">
        <f>IF(N171="zákl. přenesená",J171,0)</f>
        <v>0</v>
      </c>
      <c r="BH171" s="187">
        <f>IF(N171="sníž. přenesená",J171,0)</f>
        <v>0</v>
      </c>
      <c r="BI171" s="187">
        <f>IF(N171="nulová",J171,0)</f>
        <v>0</v>
      </c>
      <c r="BJ171" s="19" t="s">
        <v>80</v>
      </c>
      <c r="BK171" s="187">
        <f>ROUND(I171*H171,2)</f>
        <v>0</v>
      </c>
      <c r="BL171" s="19" t="s">
        <v>161</v>
      </c>
      <c r="BM171" s="19" t="s">
        <v>1423</v>
      </c>
    </row>
    <row r="172" s="1" customFormat="1">
      <c r="B172" s="37"/>
      <c r="D172" s="188" t="s">
        <v>163</v>
      </c>
      <c r="F172" s="189" t="s">
        <v>1415</v>
      </c>
      <c r="I172" s="121"/>
      <c r="L172" s="37"/>
      <c r="M172" s="190"/>
      <c r="N172" s="67"/>
      <c r="O172" s="67"/>
      <c r="P172" s="67"/>
      <c r="Q172" s="67"/>
      <c r="R172" s="67"/>
      <c r="S172" s="67"/>
      <c r="T172" s="68"/>
      <c r="AT172" s="19" t="s">
        <v>163</v>
      </c>
      <c r="AU172" s="19" t="s">
        <v>82</v>
      </c>
    </row>
    <row r="173" s="12" customFormat="1">
      <c r="B173" s="191"/>
      <c r="D173" s="188" t="s">
        <v>165</v>
      </c>
      <c r="E173" s="198" t="s">
        <v>3</v>
      </c>
      <c r="F173" s="192" t="s">
        <v>1424</v>
      </c>
      <c r="H173" s="193">
        <v>2</v>
      </c>
      <c r="I173" s="194"/>
      <c r="L173" s="191"/>
      <c r="M173" s="195"/>
      <c r="N173" s="196"/>
      <c r="O173" s="196"/>
      <c r="P173" s="196"/>
      <c r="Q173" s="196"/>
      <c r="R173" s="196"/>
      <c r="S173" s="196"/>
      <c r="T173" s="197"/>
      <c r="AT173" s="198" t="s">
        <v>165</v>
      </c>
      <c r="AU173" s="198" t="s">
        <v>82</v>
      </c>
      <c r="AV173" s="12" t="s">
        <v>82</v>
      </c>
      <c r="AW173" s="12" t="s">
        <v>33</v>
      </c>
      <c r="AX173" s="12" t="s">
        <v>80</v>
      </c>
      <c r="AY173" s="198" t="s">
        <v>154</v>
      </c>
    </row>
    <row r="174" s="1" customFormat="1" ht="16.5" customHeight="1">
      <c r="B174" s="175"/>
      <c r="C174" s="176" t="s">
        <v>256</v>
      </c>
      <c r="D174" s="176" t="s">
        <v>156</v>
      </c>
      <c r="E174" s="177" t="s">
        <v>1425</v>
      </c>
      <c r="F174" s="178" t="s">
        <v>1426</v>
      </c>
      <c r="G174" s="179" t="s">
        <v>241</v>
      </c>
      <c r="H174" s="180">
        <v>4</v>
      </c>
      <c r="I174" s="181"/>
      <c r="J174" s="182">
        <f>ROUND(I174*H174,2)</f>
        <v>0</v>
      </c>
      <c r="K174" s="178" t="s">
        <v>160</v>
      </c>
      <c r="L174" s="37"/>
      <c r="M174" s="183" t="s">
        <v>3</v>
      </c>
      <c r="N174" s="184" t="s">
        <v>43</v>
      </c>
      <c r="O174" s="67"/>
      <c r="P174" s="185">
        <f>O174*H174</f>
        <v>0</v>
      </c>
      <c r="Q174" s="185">
        <v>0.063549999999999995</v>
      </c>
      <c r="R174" s="185">
        <f>Q174*H174</f>
        <v>0.25419999999999998</v>
      </c>
      <c r="S174" s="185">
        <v>0</v>
      </c>
      <c r="T174" s="186">
        <f>S174*H174</f>
        <v>0</v>
      </c>
      <c r="AR174" s="19" t="s">
        <v>161</v>
      </c>
      <c r="AT174" s="19" t="s">
        <v>156</v>
      </c>
      <c r="AU174" s="19" t="s">
        <v>82</v>
      </c>
      <c r="AY174" s="19" t="s">
        <v>154</v>
      </c>
      <c r="BE174" s="187">
        <f>IF(N174="základní",J174,0)</f>
        <v>0</v>
      </c>
      <c r="BF174" s="187">
        <f>IF(N174="snížená",J174,0)</f>
        <v>0</v>
      </c>
      <c r="BG174" s="187">
        <f>IF(N174="zákl. přenesená",J174,0)</f>
        <v>0</v>
      </c>
      <c r="BH174" s="187">
        <f>IF(N174="sníž. přenesená",J174,0)</f>
        <v>0</v>
      </c>
      <c r="BI174" s="187">
        <f>IF(N174="nulová",J174,0)</f>
        <v>0</v>
      </c>
      <c r="BJ174" s="19" t="s">
        <v>80</v>
      </c>
      <c r="BK174" s="187">
        <f>ROUND(I174*H174,2)</f>
        <v>0</v>
      </c>
      <c r="BL174" s="19" t="s">
        <v>161</v>
      </c>
      <c r="BM174" s="19" t="s">
        <v>1427</v>
      </c>
    </row>
    <row r="175" s="1" customFormat="1">
      <c r="B175" s="37"/>
      <c r="D175" s="188" t="s">
        <v>163</v>
      </c>
      <c r="F175" s="189" t="s">
        <v>1415</v>
      </c>
      <c r="I175" s="121"/>
      <c r="L175" s="37"/>
      <c r="M175" s="190"/>
      <c r="N175" s="67"/>
      <c r="O175" s="67"/>
      <c r="P175" s="67"/>
      <c r="Q175" s="67"/>
      <c r="R175" s="67"/>
      <c r="S175" s="67"/>
      <c r="T175" s="68"/>
      <c r="AT175" s="19" t="s">
        <v>163</v>
      </c>
      <c r="AU175" s="19" t="s">
        <v>82</v>
      </c>
    </row>
    <row r="176" s="12" customFormat="1">
      <c r="B176" s="191"/>
      <c r="D176" s="188" t="s">
        <v>165</v>
      </c>
      <c r="E176" s="198" t="s">
        <v>3</v>
      </c>
      <c r="F176" s="192" t="s">
        <v>1428</v>
      </c>
      <c r="H176" s="193">
        <v>4</v>
      </c>
      <c r="I176" s="194"/>
      <c r="L176" s="191"/>
      <c r="M176" s="195"/>
      <c r="N176" s="196"/>
      <c r="O176" s="196"/>
      <c r="P176" s="196"/>
      <c r="Q176" s="196"/>
      <c r="R176" s="196"/>
      <c r="S176" s="196"/>
      <c r="T176" s="197"/>
      <c r="AT176" s="198" t="s">
        <v>165</v>
      </c>
      <c r="AU176" s="198" t="s">
        <v>82</v>
      </c>
      <c r="AV176" s="12" t="s">
        <v>82</v>
      </c>
      <c r="AW176" s="12" t="s">
        <v>33</v>
      </c>
      <c r="AX176" s="12" t="s">
        <v>80</v>
      </c>
      <c r="AY176" s="198" t="s">
        <v>154</v>
      </c>
    </row>
    <row r="177" s="1" customFormat="1" ht="16.5" customHeight="1">
      <c r="B177" s="175"/>
      <c r="C177" s="176" t="s">
        <v>262</v>
      </c>
      <c r="D177" s="176" t="s">
        <v>156</v>
      </c>
      <c r="E177" s="177" t="s">
        <v>1429</v>
      </c>
      <c r="F177" s="178" t="s">
        <v>1430</v>
      </c>
      <c r="G177" s="179" t="s">
        <v>253</v>
      </c>
      <c r="H177" s="180">
        <v>7</v>
      </c>
      <c r="I177" s="181"/>
      <c r="J177" s="182">
        <f>ROUND(I177*H177,2)</f>
        <v>0</v>
      </c>
      <c r="K177" s="178" t="s">
        <v>160</v>
      </c>
      <c r="L177" s="37"/>
      <c r="M177" s="183" t="s">
        <v>3</v>
      </c>
      <c r="N177" s="184" t="s">
        <v>43</v>
      </c>
      <c r="O177" s="67"/>
      <c r="P177" s="185">
        <f>O177*H177</f>
        <v>0</v>
      </c>
      <c r="Q177" s="185">
        <v>0.00029999999999999997</v>
      </c>
      <c r="R177" s="185">
        <f>Q177*H177</f>
        <v>0.0020999999999999999</v>
      </c>
      <c r="S177" s="185">
        <v>0</v>
      </c>
      <c r="T177" s="186">
        <f>S177*H177</f>
        <v>0</v>
      </c>
      <c r="AR177" s="19" t="s">
        <v>161</v>
      </c>
      <c r="AT177" s="19" t="s">
        <v>156</v>
      </c>
      <c r="AU177" s="19" t="s">
        <v>82</v>
      </c>
      <c r="AY177" s="19" t="s">
        <v>154</v>
      </c>
      <c r="BE177" s="187">
        <f>IF(N177="základní",J177,0)</f>
        <v>0</v>
      </c>
      <c r="BF177" s="187">
        <f>IF(N177="snížená",J177,0)</f>
        <v>0</v>
      </c>
      <c r="BG177" s="187">
        <f>IF(N177="zákl. přenesená",J177,0)</f>
        <v>0</v>
      </c>
      <c r="BH177" s="187">
        <f>IF(N177="sníž. přenesená",J177,0)</f>
        <v>0</v>
      </c>
      <c r="BI177" s="187">
        <f>IF(N177="nulová",J177,0)</f>
        <v>0</v>
      </c>
      <c r="BJ177" s="19" t="s">
        <v>80</v>
      </c>
      <c r="BK177" s="187">
        <f>ROUND(I177*H177,2)</f>
        <v>0</v>
      </c>
      <c r="BL177" s="19" t="s">
        <v>161</v>
      </c>
      <c r="BM177" s="19" t="s">
        <v>1431</v>
      </c>
    </row>
    <row r="178" s="12" customFormat="1">
      <c r="B178" s="191"/>
      <c r="D178" s="188" t="s">
        <v>165</v>
      </c>
      <c r="E178" s="198" t="s">
        <v>3</v>
      </c>
      <c r="F178" s="192" t="s">
        <v>1432</v>
      </c>
      <c r="H178" s="193">
        <v>7</v>
      </c>
      <c r="I178" s="194"/>
      <c r="L178" s="191"/>
      <c r="M178" s="195"/>
      <c r="N178" s="196"/>
      <c r="O178" s="196"/>
      <c r="P178" s="196"/>
      <c r="Q178" s="196"/>
      <c r="R178" s="196"/>
      <c r="S178" s="196"/>
      <c r="T178" s="197"/>
      <c r="AT178" s="198" t="s">
        <v>165</v>
      </c>
      <c r="AU178" s="198" t="s">
        <v>82</v>
      </c>
      <c r="AV178" s="12" t="s">
        <v>82</v>
      </c>
      <c r="AW178" s="12" t="s">
        <v>33</v>
      </c>
      <c r="AX178" s="12" t="s">
        <v>80</v>
      </c>
      <c r="AY178" s="198" t="s">
        <v>154</v>
      </c>
    </row>
    <row r="179" s="1" customFormat="1" ht="16.5" customHeight="1">
      <c r="B179" s="175"/>
      <c r="C179" s="176" t="s">
        <v>269</v>
      </c>
      <c r="D179" s="176" t="s">
        <v>156</v>
      </c>
      <c r="E179" s="177" t="s">
        <v>1433</v>
      </c>
      <c r="F179" s="178" t="s">
        <v>1434</v>
      </c>
      <c r="G179" s="179" t="s">
        <v>206</v>
      </c>
      <c r="H179" s="180">
        <v>13.300000000000001</v>
      </c>
      <c r="I179" s="181"/>
      <c r="J179" s="182">
        <f>ROUND(I179*H179,2)</f>
        <v>0</v>
      </c>
      <c r="K179" s="178" t="s">
        <v>160</v>
      </c>
      <c r="L179" s="37"/>
      <c r="M179" s="183" t="s">
        <v>3</v>
      </c>
      <c r="N179" s="184" t="s">
        <v>43</v>
      </c>
      <c r="O179" s="67"/>
      <c r="P179" s="185">
        <f>O179*H179</f>
        <v>0</v>
      </c>
      <c r="Q179" s="185">
        <v>0.11549</v>
      </c>
      <c r="R179" s="185">
        <f>Q179*H179</f>
        <v>1.536017</v>
      </c>
      <c r="S179" s="185">
        <v>0</v>
      </c>
      <c r="T179" s="186">
        <f>S179*H179</f>
        <v>0</v>
      </c>
      <c r="AR179" s="19" t="s">
        <v>161</v>
      </c>
      <c r="AT179" s="19" t="s">
        <v>156</v>
      </c>
      <c r="AU179" s="19" t="s">
        <v>82</v>
      </c>
      <c r="AY179" s="19" t="s">
        <v>154</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161</v>
      </c>
      <c r="BM179" s="19" t="s">
        <v>1435</v>
      </c>
    </row>
    <row r="180" s="1" customFormat="1">
      <c r="B180" s="37"/>
      <c r="D180" s="188" t="s">
        <v>163</v>
      </c>
      <c r="F180" s="189" t="s">
        <v>1436</v>
      </c>
      <c r="I180" s="121"/>
      <c r="L180" s="37"/>
      <c r="M180" s="190"/>
      <c r="N180" s="67"/>
      <c r="O180" s="67"/>
      <c r="P180" s="67"/>
      <c r="Q180" s="67"/>
      <c r="R180" s="67"/>
      <c r="S180" s="67"/>
      <c r="T180" s="68"/>
      <c r="AT180" s="19" t="s">
        <v>163</v>
      </c>
      <c r="AU180" s="19" t="s">
        <v>82</v>
      </c>
    </row>
    <row r="181" s="12" customFormat="1">
      <c r="B181" s="191"/>
      <c r="D181" s="188" t="s">
        <v>165</v>
      </c>
      <c r="E181" s="198" t="s">
        <v>3</v>
      </c>
      <c r="F181" s="192" t="s">
        <v>1437</v>
      </c>
      <c r="H181" s="193">
        <v>16.5</v>
      </c>
      <c r="I181" s="194"/>
      <c r="L181" s="191"/>
      <c r="M181" s="195"/>
      <c r="N181" s="196"/>
      <c r="O181" s="196"/>
      <c r="P181" s="196"/>
      <c r="Q181" s="196"/>
      <c r="R181" s="196"/>
      <c r="S181" s="196"/>
      <c r="T181" s="197"/>
      <c r="AT181" s="198" t="s">
        <v>165</v>
      </c>
      <c r="AU181" s="198" t="s">
        <v>82</v>
      </c>
      <c r="AV181" s="12" t="s">
        <v>82</v>
      </c>
      <c r="AW181" s="12" t="s">
        <v>33</v>
      </c>
      <c r="AX181" s="12" t="s">
        <v>72</v>
      </c>
      <c r="AY181" s="198" t="s">
        <v>154</v>
      </c>
    </row>
    <row r="182" s="12" customFormat="1">
      <c r="B182" s="191"/>
      <c r="D182" s="188" t="s">
        <v>165</v>
      </c>
      <c r="E182" s="198" t="s">
        <v>3</v>
      </c>
      <c r="F182" s="192" t="s">
        <v>1438</v>
      </c>
      <c r="H182" s="193">
        <v>-3.2000000000000002</v>
      </c>
      <c r="I182" s="194"/>
      <c r="L182" s="191"/>
      <c r="M182" s="195"/>
      <c r="N182" s="196"/>
      <c r="O182" s="196"/>
      <c r="P182" s="196"/>
      <c r="Q182" s="196"/>
      <c r="R182" s="196"/>
      <c r="S182" s="196"/>
      <c r="T182" s="197"/>
      <c r="AT182" s="198" t="s">
        <v>165</v>
      </c>
      <c r="AU182" s="198" t="s">
        <v>82</v>
      </c>
      <c r="AV182" s="12" t="s">
        <v>82</v>
      </c>
      <c r="AW182" s="12" t="s">
        <v>33</v>
      </c>
      <c r="AX182" s="12" t="s">
        <v>72</v>
      </c>
      <c r="AY182" s="198" t="s">
        <v>154</v>
      </c>
    </row>
    <row r="183" s="13" customFormat="1">
      <c r="B183" s="199"/>
      <c r="D183" s="188" t="s">
        <v>165</v>
      </c>
      <c r="E183" s="200" t="s">
        <v>3</v>
      </c>
      <c r="F183" s="201" t="s">
        <v>179</v>
      </c>
      <c r="H183" s="202">
        <v>13.300000000000001</v>
      </c>
      <c r="I183" s="203"/>
      <c r="L183" s="199"/>
      <c r="M183" s="204"/>
      <c r="N183" s="205"/>
      <c r="O183" s="205"/>
      <c r="P183" s="205"/>
      <c r="Q183" s="205"/>
      <c r="R183" s="205"/>
      <c r="S183" s="205"/>
      <c r="T183" s="206"/>
      <c r="AT183" s="200" t="s">
        <v>165</v>
      </c>
      <c r="AU183" s="200" t="s">
        <v>82</v>
      </c>
      <c r="AV183" s="13" t="s">
        <v>161</v>
      </c>
      <c r="AW183" s="13" t="s">
        <v>33</v>
      </c>
      <c r="AX183" s="13" t="s">
        <v>80</v>
      </c>
      <c r="AY183" s="200" t="s">
        <v>154</v>
      </c>
    </row>
    <row r="184" s="1" customFormat="1" ht="16.5" customHeight="1">
      <c r="B184" s="175"/>
      <c r="C184" s="176" t="s">
        <v>273</v>
      </c>
      <c r="D184" s="176" t="s">
        <v>156</v>
      </c>
      <c r="E184" s="177" t="s">
        <v>1439</v>
      </c>
      <c r="F184" s="178" t="s">
        <v>1440</v>
      </c>
      <c r="G184" s="179" t="s">
        <v>206</v>
      </c>
      <c r="H184" s="180">
        <v>15.125</v>
      </c>
      <c r="I184" s="181"/>
      <c r="J184" s="182">
        <f>ROUND(I184*H184,2)</f>
        <v>0</v>
      </c>
      <c r="K184" s="178" t="s">
        <v>160</v>
      </c>
      <c r="L184" s="37"/>
      <c r="M184" s="183" t="s">
        <v>3</v>
      </c>
      <c r="N184" s="184" t="s">
        <v>43</v>
      </c>
      <c r="O184" s="67"/>
      <c r="P184" s="185">
        <f>O184*H184</f>
        <v>0</v>
      </c>
      <c r="Q184" s="185">
        <v>0.11439000000000001</v>
      </c>
      <c r="R184" s="185">
        <f>Q184*H184</f>
        <v>1.7301487500000001</v>
      </c>
      <c r="S184" s="185">
        <v>0</v>
      </c>
      <c r="T184" s="186">
        <f>S184*H184</f>
        <v>0</v>
      </c>
      <c r="AR184" s="19" t="s">
        <v>161</v>
      </c>
      <c r="AT184" s="19" t="s">
        <v>156</v>
      </c>
      <c r="AU184" s="19" t="s">
        <v>82</v>
      </c>
      <c r="AY184" s="19" t="s">
        <v>154</v>
      </c>
      <c r="BE184" s="187">
        <f>IF(N184="základní",J184,0)</f>
        <v>0</v>
      </c>
      <c r="BF184" s="187">
        <f>IF(N184="snížená",J184,0)</f>
        <v>0</v>
      </c>
      <c r="BG184" s="187">
        <f>IF(N184="zákl. přenesená",J184,0)</f>
        <v>0</v>
      </c>
      <c r="BH184" s="187">
        <f>IF(N184="sníž. přenesená",J184,0)</f>
        <v>0</v>
      </c>
      <c r="BI184" s="187">
        <f>IF(N184="nulová",J184,0)</f>
        <v>0</v>
      </c>
      <c r="BJ184" s="19" t="s">
        <v>80</v>
      </c>
      <c r="BK184" s="187">
        <f>ROUND(I184*H184,2)</f>
        <v>0</v>
      </c>
      <c r="BL184" s="19" t="s">
        <v>161</v>
      </c>
      <c r="BM184" s="19" t="s">
        <v>1441</v>
      </c>
    </row>
    <row r="185" s="1" customFormat="1">
      <c r="B185" s="37"/>
      <c r="D185" s="188" t="s">
        <v>163</v>
      </c>
      <c r="F185" s="189" t="s">
        <v>1436</v>
      </c>
      <c r="I185" s="121"/>
      <c r="L185" s="37"/>
      <c r="M185" s="190"/>
      <c r="N185" s="67"/>
      <c r="O185" s="67"/>
      <c r="P185" s="67"/>
      <c r="Q185" s="67"/>
      <c r="R185" s="67"/>
      <c r="S185" s="67"/>
      <c r="T185" s="68"/>
      <c r="AT185" s="19" t="s">
        <v>163</v>
      </c>
      <c r="AU185" s="19" t="s">
        <v>82</v>
      </c>
    </row>
    <row r="186" s="12" customFormat="1">
      <c r="B186" s="191"/>
      <c r="D186" s="188" t="s">
        <v>165</v>
      </c>
      <c r="E186" s="198" t="s">
        <v>3</v>
      </c>
      <c r="F186" s="192" t="s">
        <v>1442</v>
      </c>
      <c r="H186" s="193">
        <v>15.125</v>
      </c>
      <c r="I186" s="194"/>
      <c r="L186" s="191"/>
      <c r="M186" s="195"/>
      <c r="N186" s="196"/>
      <c r="O186" s="196"/>
      <c r="P186" s="196"/>
      <c r="Q186" s="196"/>
      <c r="R186" s="196"/>
      <c r="S186" s="196"/>
      <c r="T186" s="197"/>
      <c r="AT186" s="198" t="s">
        <v>165</v>
      </c>
      <c r="AU186" s="198" t="s">
        <v>82</v>
      </c>
      <c r="AV186" s="12" t="s">
        <v>82</v>
      </c>
      <c r="AW186" s="12" t="s">
        <v>33</v>
      </c>
      <c r="AX186" s="12" t="s">
        <v>80</v>
      </c>
      <c r="AY186" s="198" t="s">
        <v>154</v>
      </c>
    </row>
    <row r="187" s="1" customFormat="1" ht="16.5" customHeight="1">
      <c r="B187" s="175"/>
      <c r="C187" s="176" t="s">
        <v>8</v>
      </c>
      <c r="D187" s="176" t="s">
        <v>156</v>
      </c>
      <c r="E187" s="177" t="s">
        <v>1443</v>
      </c>
      <c r="F187" s="178" t="s">
        <v>1444</v>
      </c>
      <c r="G187" s="179" t="s">
        <v>206</v>
      </c>
      <c r="H187" s="180">
        <v>2.6400000000000001</v>
      </c>
      <c r="I187" s="181"/>
      <c r="J187" s="182">
        <f>ROUND(I187*H187,2)</f>
        <v>0</v>
      </c>
      <c r="K187" s="178" t="s">
        <v>160</v>
      </c>
      <c r="L187" s="37"/>
      <c r="M187" s="183" t="s">
        <v>3</v>
      </c>
      <c r="N187" s="184" t="s">
        <v>43</v>
      </c>
      <c r="O187" s="67"/>
      <c r="P187" s="185">
        <f>O187*H187</f>
        <v>0</v>
      </c>
      <c r="Q187" s="185">
        <v>0.10327</v>
      </c>
      <c r="R187" s="185">
        <f>Q187*H187</f>
        <v>0.27263280000000001</v>
      </c>
      <c r="S187" s="185">
        <v>0</v>
      </c>
      <c r="T187" s="186">
        <f>S187*H187</f>
        <v>0</v>
      </c>
      <c r="AR187" s="19" t="s">
        <v>161</v>
      </c>
      <c r="AT187" s="19" t="s">
        <v>156</v>
      </c>
      <c r="AU187" s="19" t="s">
        <v>82</v>
      </c>
      <c r="AY187" s="19" t="s">
        <v>154</v>
      </c>
      <c r="BE187" s="187">
        <f>IF(N187="základní",J187,0)</f>
        <v>0</v>
      </c>
      <c r="BF187" s="187">
        <f>IF(N187="snížená",J187,0)</f>
        <v>0</v>
      </c>
      <c r="BG187" s="187">
        <f>IF(N187="zákl. přenesená",J187,0)</f>
        <v>0</v>
      </c>
      <c r="BH187" s="187">
        <f>IF(N187="sníž. přenesená",J187,0)</f>
        <v>0</v>
      </c>
      <c r="BI187" s="187">
        <f>IF(N187="nulová",J187,0)</f>
        <v>0</v>
      </c>
      <c r="BJ187" s="19" t="s">
        <v>80</v>
      </c>
      <c r="BK187" s="187">
        <f>ROUND(I187*H187,2)</f>
        <v>0</v>
      </c>
      <c r="BL187" s="19" t="s">
        <v>161</v>
      </c>
      <c r="BM187" s="19" t="s">
        <v>1445</v>
      </c>
    </row>
    <row r="188" s="12" customFormat="1">
      <c r="B188" s="191"/>
      <c r="D188" s="188" t="s">
        <v>165</v>
      </c>
      <c r="E188" s="198" t="s">
        <v>3</v>
      </c>
      <c r="F188" s="192" t="s">
        <v>1446</v>
      </c>
      <c r="H188" s="193">
        <v>2.6400000000000001</v>
      </c>
      <c r="I188" s="194"/>
      <c r="L188" s="191"/>
      <c r="M188" s="195"/>
      <c r="N188" s="196"/>
      <c r="O188" s="196"/>
      <c r="P188" s="196"/>
      <c r="Q188" s="196"/>
      <c r="R188" s="196"/>
      <c r="S188" s="196"/>
      <c r="T188" s="197"/>
      <c r="AT188" s="198" t="s">
        <v>165</v>
      </c>
      <c r="AU188" s="198" t="s">
        <v>82</v>
      </c>
      <c r="AV188" s="12" t="s">
        <v>82</v>
      </c>
      <c r="AW188" s="12" t="s">
        <v>33</v>
      </c>
      <c r="AX188" s="12" t="s">
        <v>80</v>
      </c>
      <c r="AY188" s="198" t="s">
        <v>154</v>
      </c>
    </row>
    <row r="189" s="11" customFormat="1" ht="22.8" customHeight="1">
      <c r="B189" s="162"/>
      <c r="D189" s="163" t="s">
        <v>71</v>
      </c>
      <c r="E189" s="173" t="s">
        <v>161</v>
      </c>
      <c r="F189" s="173" t="s">
        <v>446</v>
      </c>
      <c r="I189" s="165"/>
      <c r="J189" s="174">
        <f>BK189</f>
        <v>0</v>
      </c>
      <c r="L189" s="162"/>
      <c r="M189" s="167"/>
      <c r="N189" s="168"/>
      <c r="O189" s="168"/>
      <c r="P189" s="169">
        <f>SUM(P190:P203)</f>
        <v>0</v>
      </c>
      <c r="Q189" s="168"/>
      <c r="R189" s="169">
        <f>SUM(R190:R203)</f>
        <v>8.8698680399999983</v>
      </c>
      <c r="S189" s="168"/>
      <c r="T189" s="170">
        <f>SUM(T190:T203)</f>
        <v>0</v>
      </c>
      <c r="AR189" s="163" t="s">
        <v>80</v>
      </c>
      <c r="AT189" s="171" t="s">
        <v>71</v>
      </c>
      <c r="AU189" s="171" t="s">
        <v>80</v>
      </c>
      <c r="AY189" s="163" t="s">
        <v>154</v>
      </c>
      <c r="BK189" s="172">
        <f>SUM(BK190:BK203)</f>
        <v>0</v>
      </c>
    </row>
    <row r="190" s="1" customFormat="1" ht="16.5" customHeight="1">
      <c r="B190" s="175"/>
      <c r="C190" s="176" t="s">
        <v>288</v>
      </c>
      <c r="D190" s="176" t="s">
        <v>156</v>
      </c>
      <c r="E190" s="177" t="s">
        <v>1447</v>
      </c>
      <c r="F190" s="178" t="s">
        <v>1448</v>
      </c>
      <c r="G190" s="179" t="s">
        <v>1306</v>
      </c>
      <c r="H190" s="180">
        <v>1</v>
      </c>
      <c r="I190" s="181"/>
      <c r="J190" s="182">
        <f>ROUND(I190*H190,2)</f>
        <v>0</v>
      </c>
      <c r="K190" s="178" t="s">
        <v>3</v>
      </c>
      <c r="L190" s="37"/>
      <c r="M190" s="183" t="s">
        <v>3</v>
      </c>
      <c r="N190" s="184" t="s">
        <v>43</v>
      </c>
      <c r="O190" s="67"/>
      <c r="P190" s="185">
        <f>O190*H190</f>
        <v>0</v>
      </c>
      <c r="Q190" s="185">
        <v>0.14954000000000001</v>
      </c>
      <c r="R190" s="185">
        <f>Q190*H190</f>
        <v>0.14954000000000001</v>
      </c>
      <c r="S190" s="185">
        <v>0</v>
      </c>
      <c r="T190" s="186">
        <f>S190*H190</f>
        <v>0</v>
      </c>
      <c r="AR190" s="19" t="s">
        <v>161</v>
      </c>
      <c r="AT190" s="19" t="s">
        <v>156</v>
      </c>
      <c r="AU190" s="19" t="s">
        <v>82</v>
      </c>
      <c r="AY190" s="19" t="s">
        <v>154</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161</v>
      </c>
      <c r="BM190" s="19" t="s">
        <v>1449</v>
      </c>
    </row>
    <row r="191" s="12" customFormat="1">
      <c r="B191" s="191"/>
      <c r="D191" s="188" t="s">
        <v>165</v>
      </c>
      <c r="E191" s="198" t="s">
        <v>3</v>
      </c>
      <c r="F191" s="192" t="s">
        <v>1450</v>
      </c>
      <c r="H191" s="193">
        <v>1</v>
      </c>
      <c r="I191" s="194"/>
      <c r="L191" s="191"/>
      <c r="M191" s="195"/>
      <c r="N191" s="196"/>
      <c r="O191" s="196"/>
      <c r="P191" s="196"/>
      <c r="Q191" s="196"/>
      <c r="R191" s="196"/>
      <c r="S191" s="196"/>
      <c r="T191" s="197"/>
      <c r="AT191" s="198" t="s">
        <v>165</v>
      </c>
      <c r="AU191" s="198" t="s">
        <v>82</v>
      </c>
      <c r="AV191" s="12" t="s">
        <v>82</v>
      </c>
      <c r="AW191" s="12" t="s">
        <v>33</v>
      </c>
      <c r="AX191" s="12" t="s">
        <v>80</v>
      </c>
      <c r="AY191" s="198" t="s">
        <v>154</v>
      </c>
    </row>
    <row r="192" s="1" customFormat="1" ht="16.5" customHeight="1">
      <c r="B192" s="175"/>
      <c r="C192" s="176" t="s">
        <v>294</v>
      </c>
      <c r="D192" s="176" t="s">
        <v>156</v>
      </c>
      <c r="E192" s="177" t="s">
        <v>1451</v>
      </c>
      <c r="F192" s="178" t="s">
        <v>1452</v>
      </c>
      <c r="G192" s="179" t="s">
        <v>123</v>
      </c>
      <c r="H192" s="180">
        <v>3.3769999999999998</v>
      </c>
      <c r="I192" s="181"/>
      <c r="J192" s="182">
        <f>ROUND(I192*H192,2)</f>
        <v>0</v>
      </c>
      <c r="K192" s="178" t="s">
        <v>1453</v>
      </c>
      <c r="L192" s="37"/>
      <c r="M192" s="183" t="s">
        <v>3</v>
      </c>
      <c r="N192" s="184" t="s">
        <v>43</v>
      </c>
      <c r="O192" s="67"/>
      <c r="P192" s="185">
        <f>O192*H192</f>
        <v>0</v>
      </c>
      <c r="Q192" s="185">
        <v>2.4533999999999998</v>
      </c>
      <c r="R192" s="185">
        <f>Q192*H192</f>
        <v>8.2851317999999985</v>
      </c>
      <c r="S192" s="185">
        <v>0</v>
      </c>
      <c r="T192" s="186">
        <f>S192*H192</f>
        <v>0</v>
      </c>
      <c r="AR192" s="19" t="s">
        <v>161</v>
      </c>
      <c r="AT192" s="19" t="s">
        <v>156</v>
      </c>
      <c r="AU192" s="19" t="s">
        <v>82</v>
      </c>
      <c r="AY192" s="19" t="s">
        <v>154</v>
      </c>
      <c r="BE192" s="187">
        <f>IF(N192="základní",J192,0)</f>
        <v>0</v>
      </c>
      <c r="BF192" s="187">
        <f>IF(N192="snížená",J192,0)</f>
        <v>0</v>
      </c>
      <c r="BG192" s="187">
        <f>IF(N192="zákl. přenesená",J192,0)</f>
        <v>0</v>
      </c>
      <c r="BH192" s="187">
        <f>IF(N192="sníž. přenesená",J192,0)</f>
        <v>0</v>
      </c>
      <c r="BI192" s="187">
        <f>IF(N192="nulová",J192,0)</f>
        <v>0</v>
      </c>
      <c r="BJ192" s="19" t="s">
        <v>80</v>
      </c>
      <c r="BK192" s="187">
        <f>ROUND(I192*H192,2)</f>
        <v>0</v>
      </c>
      <c r="BL192" s="19" t="s">
        <v>161</v>
      </c>
      <c r="BM192" s="19" t="s">
        <v>1454</v>
      </c>
    </row>
    <row r="193" s="12" customFormat="1">
      <c r="B193" s="191"/>
      <c r="D193" s="188" t="s">
        <v>165</v>
      </c>
      <c r="E193" s="198" t="s">
        <v>3</v>
      </c>
      <c r="F193" s="192" t="s">
        <v>1455</v>
      </c>
      <c r="H193" s="193">
        <v>2.1469999999999998</v>
      </c>
      <c r="I193" s="194"/>
      <c r="L193" s="191"/>
      <c r="M193" s="195"/>
      <c r="N193" s="196"/>
      <c r="O193" s="196"/>
      <c r="P193" s="196"/>
      <c r="Q193" s="196"/>
      <c r="R193" s="196"/>
      <c r="S193" s="196"/>
      <c r="T193" s="197"/>
      <c r="AT193" s="198" t="s">
        <v>165</v>
      </c>
      <c r="AU193" s="198" t="s">
        <v>82</v>
      </c>
      <c r="AV193" s="12" t="s">
        <v>82</v>
      </c>
      <c r="AW193" s="12" t="s">
        <v>33</v>
      </c>
      <c r="AX193" s="12" t="s">
        <v>72</v>
      </c>
      <c r="AY193" s="198" t="s">
        <v>154</v>
      </c>
    </row>
    <row r="194" s="12" customFormat="1">
      <c r="B194" s="191"/>
      <c r="D194" s="188" t="s">
        <v>165</v>
      </c>
      <c r="E194" s="198" t="s">
        <v>3</v>
      </c>
      <c r="F194" s="192" t="s">
        <v>1456</v>
      </c>
      <c r="H194" s="193">
        <v>1.23</v>
      </c>
      <c r="I194" s="194"/>
      <c r="L194" s="191"/>
      <c r="M194" s="195"/>
      <c r="N194" s="196"/>
      <c r="O194" s="196"/>
      <c r="P194" s="196"/>
      <c r="Q194" s="196"/>
      <c r="R194" s="196"/>
      <c r="S194" s="196"/>
      <c r="T194" s="197"/>
      <c r="AT194" s="198" t="s">
        <v>165</v>
      </c>
      <c r="AU194" s="198" t="s">
        <v>82</v>
      </c>
      <c r="AV194" s="12" t="s">
        <v>82</v>
      </c>
      <c r="AW194" s="12" t="s">
        <v>33</v>
      </c>
      <c r="AX194" s="12" t="s">
        <v>72</v>
      </c>
      <c r="AY194" s="198" t="s">
        <v>154</v>
      </c>
    </row>
    <row r="195" s="13" customFormat="1">
      <c r="B195" s="199"/>
      <c r="D195" s="188" t="s">
        <v>165</v>
      </c>
      <c r="E195" s="200" t="s">
        <v>3</v>
      </c>
      <c r="F195" s="201" t="s">
        <v>179</v>
      </c>
      <c r="H195" s="202">
        <v>3.3769999999999998</v>
      </c>
      <c r="I195" s="203"/>
      <c r="L195" s="199"/>
      <c r="M195" s="204"/>
      <c r="N195" s="205"/>
      <c r="O195" s="205"/>
      <c r="P195" s="205"/>
      <c r="Q195" s="205"/>
      <c r="R195" s="205"/>
      <c r="S195" s="205"/>
      <c r="T195" s="206"/>
      <c r="AT195" s="200" t="s">
        <v>165</v>
      </c>
      <c r="AU195" s="200" t="s">
        <v>82</v>
      </c>
      <c r="AV195" s="13" t="s">
        <v>161</v>
      </c>
      <c r="AW195" s="13" t="s">
        <v>33</v>
      </c>
      <c r="AX195" s="13" t="s">
        <v>80</v>
      </c>
      <c r="AY195" s="200" t="s">
        <v>154</v>
      </c>
    </row>
    <row r="196" s="12" customFormat="1">
      <c r="B196" s="191"/>
      <c r="D196" s="188" t="s">
        <v>165</v>
      </c>
      <c r="E196" s="198" t="s">
        <v>1335</v>
      </c>
      <c r="F196" s="192" t="s">
        <v>1457</v>
      </c>
      <c r="H196" s="193">
        <v>30</v>
      </c>
      <c r="I196" s="194"/>
      <c r="L196" s="191"/>
      <c r="M196" s="195"/>
      <c r="N196" s="196"/>
      <c r="O196" s="196"/>
      <c r="P196" s="196"/>
      <c r="Q196" s="196"/>
      <c r="R196" s="196"/>
      <c r="S196" s="196"/>
      <c r="T196" s="197"/>
      <c r="AT196" s="198" t="s">
        <v>165</v>
      </c>
      <c r="AU196" s="198" t="s">
        <v>82</v>
      </c>
      <c r="AV196" s="12" t="s">
        <v>82</v>
      </c>
      <c r="AW196" s="12" t="s">
        <v>33</v>
      </c>
      <c r="AX196" s="12" t="s">
        <v>72</v>
      </c>
      <c r="AY196" s="198" t="s">
        <v>154</v>
      </c>
    </row>
    <row r="197" s="1" customFormat="1" ht="16.5" customHeight="1">
      <c r="B197" s="175"/>
      <c r="C197" s="176" t="s">
        <v>303</v>
      </c>
      <c r="D197" s="176" t="s">
        <v>156</v>
      </c>
      <c r="E197" s="177" t="s">
        <v>1458</v>
      </c>
      <c r="F197" s="178" t="s">
        <v>1459</v>
      </c>
      <c r="G197" s="179" t="s">
        <v>206</v>
      </c>
      <c r="H197" s="180">
        <v>22.199999999999999</v>
      </c>
      <c r="I197" s="181"/>
      <c r="J197" s="182">
        <f>ROUND(I197*H197,2)</f>
        <v>0</v>
      </c>
      <c r="K197" s="178" t="s">
        <v>160</v>
      </c>
      <c r="L197" s="37"/>
      <c r="M197" s="183" t="s">
        <v>3</v>
      </c>
      <c r="N197" s="184" t="s">
        <v>43</v>
      </c>
      <c r="O197" s="67"/>
      <c r="P197" s="185">
        <f>O197*H197</f>
        <v>0</v>
      </c>
      <c r="Q197" s="185">
        <v>0.0051900000000000002</v>
      </c>
      <c r="R197" s="185">
        <f>Q197*H197</f>
        <v>0.115218</v>
      </c>
      <c r="S197" s="185">
        <v>0</v>
      </c>
      <c r="T197" s="186">
        <f>S197*H197</f>
        <v>0</v>
      </c>
      <c r="AR197" s="19" t="s">
        <v>161</v>
      </c>
      <c r="AT197" s="19" t="s">
        <v>156</v>
      </c>
      <c r="AU197" s="19" t="s">
        <v>82</v>
      </c>
      <c r="AY197" s="19" t="s">
        <v>154</v>
      </c>
      <c r="BE197" s="187">
        <f>IF(N197="základní",J197,0)</f>
        <v>0</v>
      </c>
      <c r="BF197" s="187">
        <f>IF(N197="snížená",J197,0)</f>
        <v>0</v>
      </c>
      <c r="BG197" s="187">
        <f>IF(N197="zákl. přenesená",J197,0)</f>
        <v>0</v>
      </c>
      <c r="BH197" s="187">
        <f>IF(N197="sníž. přenesená",J197,0)</f>
        <v>0</v>
      </c>
      <c r="BI197" s="187">
        <f>IF(N197="nulová",J197,0)</f>
        <v>0</v>
      </c>
      <c r="BJ197" s="19" t="s">
        <v>80</v>
      </c>
      <c r="BK197" s="187">
        <f>ROUND(I197*H197,2)</f>
        <v>0</v>
      </c>
      <c r="BL197" s="19" t="s">
        <v>161</v>
      </c>
      <c r="BM197" s="19" t="s">
        <v>1460</v>
      </c>
    </row>
    <row r="198" s="12" customFormat="1">
      <c r="B198" s="191"/>
      <c r="D198" s="188" t="s">
        <v>165</v>
      </c>
      <c r="E198" s="198" t="s">
        <v>3</v>
      </c>
      <c r="F198" s="192" t="s">
        <v>1461</v>
      </c>
      <c r="H198" s="193">
        <v>16.199999999999999</v>
      </c>
      <c r="I198" s="194"/>
      <c r="L198" s="191"/>
      <c r="M198" s="195"/>
      <c r="N198" s="196"/>
      <c r="O198" s="196"/>
      <c r="P198" s="196"/>
      <c r="Q198" s="196"/>
      <c r="R198" s="196"/>
      <c r="S198" s="196"/>
      <c r="T198" s="197"/>
      <c r="AT198" s="198" t="s">
        <v>165</v>
      </c>
      <c r="AU198" s="198" t="s">
        <v>82</v>
      </c>
      <c r="AV198" s="12" t="s">
        <v>82</v>
      </c>
      <c r="AW198" s="12" t="s">
        <v>33</v>
      </c>
      <c r="AX198" s="12" t="s">
        <v>72</v>
      </c>
      <c r="AY198" s="198" t="s">
        <v>154</v>
      </c>
    </row>
    <row r="199" s="12" customFormat="1">
      <c r="B199" s="191"/>
      <c r="D199" s="188" t="s">
        <v>165</v>
      </c>
      <c r="E199" s="198" t="s">
        <v>3</v>
      </c>
      <c r="F199" s="192" t="s">
        <v>1462</v>
      </c>
      <c r="H199" s="193">
        <v>6</v>
      </c>
      <c r="I199" s="194"/>
      <c r="L199" s="191"/>
      <c r="M199" s="195"/>
      <c r="N199" s="196"/>
      <c r="O199" s="196"/>
      <c r="P199" s="196"/>
      <c r="Q199" s="196"/>
      <c r="R199" s="196"/>
      <c r="S199" s="196"/>
      <c r="T199" s="197"/>
      <c r="AT199" s="198" t="s">
        <v>165</v>
      </c>
      <c r="AU199" s="198" t="s">
        <v>82</v>
      </c>
      <c r="AV199" s="12" t="s">
        <v>82</v>
      </c>
      <c r="AW199" s="12" t="s">
        <v>33</v>
      </c>
      <c r="AX199" s="12" t="s">
        <v>72</v>
      </c>
      <c r="AY199" s="198" t="s">
        <v>154</v>
      </c>
    </row>
    <row r="200" s="13" customFormat="1">
      <c r="B200" s="199"/>
      <c r="D200" s="188" t="s">
        <v>165</v>
      </c>
      <c r="E200" s="200" t="s">
        <v>3</v>
      </c>
      <c r="F200" s="201" t="s">
        <v>179</v>
      </c>
      <c r="H200" s="202">
        <v>22.199999999999999</v>
      </c>
      <c r="I200" s="203"/>
      <c r="L200" s="199"/>
      <c r="M200" s="204"/>
      <c r="N200" s="205"/>
      <c r="O200" s="205"/>
      <c r="P200" s="205"/>
      <c r="Q200" s="205"/>
      <c r="R200" s="205"/>
      <c r="S200" s="205"/>
      <c r="T200" s="206"/>
      <c r="AT200" s="200" t="s">
        <v>165</v>
      </c>
      <c r="AU200" s="200" t="s">
        <v>82</v>
      </c>
      <c r="AV200" s="13" t="s">
        <v>161</v>
      </c>
      <c r="AW200" s="13" t="s">
        <v>33</v>
      </c>
      <c r="AX200" s="13" t="s">
        <v>80</v>
      </c>
      <c r="AY200" s="200" t="s">
        <v>154</v>
      </c>
    </row>
    <row r="201" s="1" customFormat="1" ht="16.5" customHeight="1">
      <c r="B201" s="175"/>
      <c r="C201" s="176" t="s">
        <v>309</v>
      </c>
      <c r="D201" s="176" t="s">
        <v>156</v>
      </c>
      <c r="E201" s="177" t="s">
        <v>1463</v>
      </c>
      <c r="F201" s="178" t="s">
        <v>1464</v>
      </c>
      <c r="G201" s="179" t="s">
        <v>206</v>
      </c>
      <c r="H201" s="180">
        <v>22.199999999999999</v>
      </c>
      <c r="I201" s="181"/>
      <c r="J201" s="182">
        <f>ROUND(I201*H201,2)</f>
        <v>0</v>
      </c>
      <c r="K201" s="178" t="s">
        <v>160</v>
      </c>
      <c r="L201" s="37"/>
      <c r="M201" s="183" t="s">
        <v>3</v>
      </c>
      <c r="N201" s="184" t="s">
        <v>43</v>
      </c>
      <c r="O201" s="67"/>
      <c r="P201" s="185">
        <f>O201*H201</f>
        <v>0</v>
      </c>
      <c r="Q201" s="185">
        <v>0</v>
      </c>
      <c r="R201" s="185">
        <f>Q201*H201</f>
        <v>0</v>
      </c>
      <c r="S201" s="185">
        <v>0</v>
      </c>
      <c r="T201" s="186">
        <f>S201*H201</f>
        <v>0</v>
      </c>
      <c r="AR201" s="19" t="s">
        <v>161</v>
      </c>
      <c r="AT201" s="19" t="s">
        <v>156</v>
      </c>
      <c r="AU201" s="19" t="s">
        <v>82</v>
      </c>
      <c r="AY201" s="19" t="s">
        <v>154</v>
      </c>
      <c r="BE201" s="187">
        <f>IF(N201="základní",J201,0)</f>
        <v>0</v>
      </c>
      <c r="BF201" s="187">
        <f>IF(N201="snížená",J201,0)</f>
        <v>0</v>
      </c>
      <c r="BG201" s="187">
        <f>IF(N201="zákl. přenesená",J201,0)</f>
        <v>0</v>
      </c>
      <c r="BH201" s="187">
        <f>IF(N201="sníž. přenesená",J201,0)</f>
        <v>0</v>
      </c>
      <c r="BI201" s="187">
        <f>IF(N201="nulová",J201,0)</f>
        <v>0</v>
      </c>
      <c r="BJ201" s="19" t="s">
        <v>80</v>
      </c>
      <c r="BK201" s="187">
        <f>ROUND(I201*H201,2)</f>
        <v>0</v>
      </c>
      <c r="BL201" s="19" t="s">
        <v>161</v>
      </c>
      <c r="BM201" s="19" t="s">
        <v>1465</v>
      </c>
    </row>
    <row r="202" s="1" customFormat="1" ht="16.5" customHeight="1">
      <c r="B202" s="175"/>
      <c r="C202" s="176" t="s">
        <v>314</v>
      </c>
      <c r="D202" s="176" t="s">
        <v>156</v>
      </c>
      <c r="E202" s="177" t="s">
        <v>1466</v>
      </c>
      <c r="F202" s="178" t="s">
        <v>1467</v>
      </c>
      <c r="G202" s="179" t="s">
        <v>235</v>
      </c>
      <c r="H202" s="180">
        <v>0.30399999999999999</v>
      </c>
      <c r="I202" s="181"/>
      <c r="J202" s="182">
        <f>ROUND(I202*H202,2)</f>
        <v>0</v>
      </c>
      <c r="K202" s="178" t="s">
        <v>160</v>
      </c>
      <c r="L202" s="37"/>
      <c r="M202" s="183" t="s">
        <v>3</v>
      </c>
      <c r="N202" s="184" t="s">
        <v>43</v>
      </c>
      <c r="O202" s="67"/>
      <c r="P202" s="185">
        <f>O202*H202</f>
        <v>0</v>
      </c>
      <c r="Q202" s="185">
        <v>1.0525599999999999</v>
      </c>
      <c r="R202" s="185">
        <f>Q202*H202</f>
        <v>0.31997823999999997</v>
      </c>
      <c r="S202" s="185">
        <v>0</v>
      </c>
      <c r="T202" s="186">
        <f>S202*H202</f>
        <v>0</v>
      </c>
      <c r="AR202" s="19" t="s">
        <v>161</v>
      </c>
      <c r="AT202" s="19" t="s">
        <v>156</v>
      </c>
      <c r="AU202" s="19" t="s">
        <v>82</v>
      </c>
      <c r="AY202" s="19" t="s">
        <v>154</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161</v>
      </c>
      <c r="BM202" s="19" t="s">
        <v>1468</v>
      </c>
    </row>
    <row r="203" s="12" customFormat="1">
      <c r="B203" s="191"/>
      <c r="D203" s="188" t="s">
        <v>165</v>
      </c>
      <c r="F203" s="192" t="s">
        <v>1469</v>
      </c>
      <c r="H203" s="193">
        <v>0.30399999999999999</v>
      </c>
      <c r="I203" s="194"/>
      <c r="L203" s="191"/>
      <c r="M203" s="195"/>
      <c r="N203" s="196"/>
      <c r="O203" s="196"/>
      <c r="P203" s="196"/>
      <c r="Q203" s="196"/>
      <c r="R203" s="196"/>
      <c r="S203" s="196"/>
      <c r="T203" s="197"/>
      <c r="AT203" s="198" t="s">
        <v>165</v>
      </c>
      <c r="AU203" s="198" t="s">
        <v>82</v>
      </c>
      <c r="AV203" s="12" t="s">
        <v>82</v>
      </c>
      <c r="AW203" s="12" t="s">
        <v>4</v>
      </c>
      <c r="AX203" s="12" t="s">
        <v>80</v>
      </c>
      <c r="AY203" s="198" t="s">
        <v>154</v>
      </c>
    </row>
    <row r="204" s="11" customFormat="1" ht="22.8" customHeight="1">
      <c r="B204" s="162"/>
      <c r="D204" s="163" t="s">
        <v>71</v>
      </c>
      <c r="E204" s="173" t="s">
        <v>193</v>
      </c>
      <c r="F204" s="173" t="s">
        <v>968</v>
      </c>
      <c r="I204" s="165"/>
      <c r="J204" s="174">
        <f>BK204</f>
        <v>0</v>
      </c>
      <c r="L204" s="162"/>
      <c r="M204" s="167"/>
      <c r="N204" s="168"/>
      <c r="O204" s="168"/>
      <c r="P204" s="169">
        <f>SUM(P205:P247)</f>
        <v>0</v>
      </c>
      <c r="Q204" s="168"/>
      <c r="R204" s="169">
        <f>SUM(R205:R247)</f>
        <v>15.290802089999998</v>
      </c>
      <c r="S204" s="168"/>
      <c r="T204" s="170">
        <f>SUM(T205:T247)</f>
        <v>0</v>
      </c>
      <c r="AR204" s="163" t="s">
        <v>80</v>
      </c>
      <c r="AT204" s="171" t="s">
        <v>71</v>
      </c>
      <c r="AU204" s="171" t="s">
        <v>80</v>
      </c>
      <c r="AY204" s="163" t="s">
        <v>154</v>
      </c>
      <c r="BK204" s="172">
        <f>SUM(BK205:BK247)</f>
        <v>0</v>
      </c>
    </row>
    <row r="205" s="1" customFormat="1" ht="33.75" customHeight="1">
      <c r="B205" s="175"/>
      <c r="C205" s="176" t="s">
        <v>319</v>
      </c>
      <c r="D205" s="176" t="s">
        <v>156</v>
      </c>
      <c r="E205" s="177" t="s">
        <v>1470</v>
      </c>
      <c r="F205" s="178" t="s">
        <v>1471</v>
      </c>
      <c r="G205" s="179" t="s">
        <v>206</v>
      </c>
      <c r="H205" s="180">
        <v>22.539999999999999</v>
      </c>
      <c r="I205" s="181"/>
      <c r="J205" s="182">
        <f>ROUND(I205*H205,2)</f>
        <v>0</v>
      </c>
      <c r="K205" s="178" t="s">
        <v>160</v>
      </c>
      <c r="L205" s="37"/>
      <c r="M205" s="183" t="s">
        <v>3</v>
      </c>
      <c r="N205" s="184" t="s">
        <v>43</v>
      </c>
      <c r="O205" s="67"/>
      <c r="P205" s="185">
        <f>O205*H205</f>
        <v>0</v>
      </c>
      <c r="Q205" s="185">
        <v>0.00067000000000000002</v>
      </c>
      <c r="R205" s="185">
        <f>Q205*H205</f>
        <v>0.0151018</v>
      </c>
      <c r="S205" s="185">
        <v>0</v>
      </c>
      <c r="T205" s="186">
        <f>S205*H205</f>
        <v>0</v>
      </c>
      <c r="AR205" s="19" t="s">
        <v>161</v>
      </c>
      <c r="AT205" s="19" t="s">
        <v>156</v>
      </c>
      <c r="AU205" s="19" t="s">
        <v>82</v>
      </c>
      <c r="AY205" s="19" t="s">
        <v>154</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161</v>
      </c>
      <c r="BM205" s="19" t="s">
        <v>1472</v>
      </c>
    </row>
    <row r="206" s="1" customFormat="1">
      <c r="B206" s="37"/>
      <c r="D206" s="188" t="s">
        <v>163</v>
      </c>
      <c r="F206" s="189" t="s">
        <v>1473</v>
      </c>
      <c r="I206" s="121"/>
      <c r="L206" s="37"/>
      <c r="M206" s="190"/>
      <c r="N206" s="67"/>
      <c r="O206" s="67"/>
      <c r="P206" s="67"/>
      <c r="Q206" s="67"/>
      <c r="R206" s="67"/>
      <c r="S206" s="67"/>
      <c r="T206" s="68"/>
      <c r="AT206" s="19" t="s">
        <v>163</v>
      </c>
      <c r="AU206" s="19" t="s">
        <v>82</v>
      </c>
    </row>
    <row r="207" s="12" customFormat="1">
      <c r="B207" s="191"/>
      <c r="D207" s="188" t="s">
        <v>165</v>
      </c>
      <c r="E207" s="198" t="s">
        <v>3</v>
      </c>
      <c r="F207" s="192" t="s">
        <v>1474</v>
      </c>
      <c r="H207" s="193">
        <v>22.539999999999999</v>
      </c>
      <c r="I207" s="194"/>
      <c r="L207" s="191"/>
      <c r="M207" s="195"/>
      <c r="N207" s="196"/>
      <c r="O207" s="196"/>
      <c r="P207" s="196"/>
      <c r="Q207" s="196"/>
      <c r="R207" s="196"/>
      <c r="S207" s="196"/>
      <c r="T207" s="197"/>
      <c r="AT207" s="198" t="s">
        <v>165</v>
      </c>
      <c r="AU207" s="198" t="s">
        <v>82</v>
      </c>
      <c r="AV207" s="12" t="s">
        <v>82</v>
      </c>
      <c r="AW207" s="12" t="s">
        <v>33</v>
      </c>
      <c r="AX207" s="12" t="s">
        <v>80</v>
      </c>
      <c r="AY207" s="198" t="s">
        <v>154</v>
      </c>
    </row>
    <row r="208" s="1" customFormat="1" ht="16.5" customHeight="1">
      <c r="B208" s="175"/>
      <c r="C208" s="176" t="s">
        <v>324</v>
      </c>
      <c r="D208" s="176" t="s">
        <v>156</v>
      </c>
      <c r="E208" s="177" t="s">
        <v>1475</v>
      </c>
      <c r="F208" s="178" t="s">
        <v>1476</v>
      </c>
      <c r="G208" s="179" t="s">
        <v>206</v>
      </c>
      <c r="H208" s="180">
        <v>21.34</v>
      </c>
      <c r="I208" s="181"/>
      <c r="J208" s="182">
        <f>ROUND(I208*H208,2)</f>
        <v>0</v>
      </c>
      <c r="K208" s="178" t="s">
        <v>160</v>
      </c>
      <c r="L208" s="37"/>
      <c r="M208" s="183" t="s">
        <v>3</v>
      </c>
      <c r="N208" s="184" t="s">
        <v>43</v>
      </c>
      <c r="O208" s="67"/>
      <c r="P208" s="185">
        <f>O208*H208</f>
        <v>0</v>
      </c>
      <c r="Q208" s="185">
        <v>0.0073499999999999998</v>
      </c>
      <c r="R208" s="185">
        <f>Q208*H208</f>
        <v>0.15684899999999999</v>
      </c>
      <c r="S208" s="185">
        <v>0</v>
      </c>
      <c r="T208" s="186">
        <f>S208*H208</f>
        <v>0</v>
      </c>
      <c r="AR208" s="19" t="s">
        <v>161</v>
      </c>
      <c r="AT208" s="19" t="s">
        <v>156</v>
      </c>
      <c r="AU208" s="19" t="s">
        <v>82</v>
      </c>
      <c r="AY208" s="19" t="s">
        <v>154</v>
      </c>
      <c r="BE208" s="187">
        <f>IF(N208="základní",J208,0)</f>
        <v>0</v>
      </c>
      <c r="BF208" s="187">
        <f>IF(N208="snížená",J208,0)</f>
        <v>0</v>
      </c>
      <c r="BG208" s="187">
        <f>IF(N208="zákl. přenesená",J208,0)</f>
        <v>0</v>
      </c>
      <c r="BH208" s="187">
        <f>IF(N208="sníž. přenesená",J208,0)</f>
        <v>0</v>
      </c>
      <c r="BI208" s="187">
        <f>IF(N208="nulová",J208,0)</f>
        <v>0</v>
      </c>
      <c r="BJ208" s="19" t="s">
        <v>80</v>
      </c>
      <c r="BK208" s="187">
        <f>ROUND(I208*H208,2)</f>
        <v>0</v>
      </c>
      <c r="BL208" s="19" t="s">
        <v>161</v>
      </c>
      <c r="BM208" s="19" t="s">
        <v>1477</v>
      </c>
    </row>
    <row r="209" s="12" customFormat="1">
      <c r="B209" s="191"/>
      <c r="D209" s="188" t="s">
        <v>165</v>
      </c>
      <c r="E209" s="198" t="s">
        <v>3</v>
      </c>
      <c r="F209" s="192" t="s">
        <v>1478</v>
      </c>
      <c r="H209" s="193">
        <v>21.34</v>
      </c>
      <c r="I209" s="194"/>
      <c r="L209" s="191"/>
      <c r="M209" s="195"/>
      <c r="N209" s="196"/>
      <c r="O209" s="196"/>
      <c r="P209" s="196"/>
      <c r="Q209" s="196"/>
      <c r="R209" s="196"/>
      <c r="S209" s="196"/>
      <c r="T209" s="197"/>
      <c r="AT209" s="198" t="s">
        <v>165</v>
      </c>
      <c r="AU209" s="198" t="s">
        <v>82</v>
      </c>
      <c r="AV209" s="12" t="s">
        <v>82</v>
      </c>
      <c r="AW209" s="12" t="s">
        <v>33</v>
      </c>
      <c r="AX209" s="12" t="s">
        <v>80</v>
      </c>
      <c r="AY209" s="198" t="s">
        <v>154</v>
      </c>
    </row>
    <row r="210" s="1" customFormat="1" ht="22.5" customHeight="1">
      <c r="B210" s="175"/>
      <c r="C210" s="176" t="s">
        <v>334</v>
      </c>
      <c r="D210" s="176" t="s">
        <v>156</v>
      </c>
      <c r="E210" s="177" t="s">
        <v>1479</v>
      </c>
      <c r="F210" s="178" t="s">
        <v>1480</v>
      </c>
      <c r="G210" s="179" t="s">
        <v>206</v>
      </c>
      <c r="H210" s="180">
        <v>21.34</v>
      </c>
      <c r="I210" s="181"/>
      <c r="J210" s="182">
        <f>ROUND(I210*H210,2)</f>
        <v>0</v>
      </c>
      <c r="K210" s="178" t="s">
        <v>160</v>
      </c>
      <c r="L210" s="37"/>
      <c r="M210" s="183" t="s">
        <v>3</v>
      </c>
      <c r="N210" s="184" t="s">
        <v>43</v>
      </c>
      <c r="O210" s="67"/>
      <c r="P210" s="185">
        <f>O210*H210</f>
        <v>0</v>
      </c>
      <c r="Q210" s="185">
        <v>0.018380000000000001</v>
      </c>
      <c r="R210" s="185">
        <f>Q210*H210</f>
        <v>0.3922292</v>
      </c>
      <c r="S210" s="185">
        <v>0</v>
      </c>
      <c r="T210" s="186">
        <f>S210*H210</f>
        <v>0</v>
      </c>
      <c r="AR210" s="19" t="s">
        <v>161</v>
      </c>
      <c r="AT210" s="19" t="s">
        <v>156</v>
      </c>
      <c r="AU210" s="19" t="s">
        <v>82</v>
      </c>
      <c r="AY210" s="19" t="s">
        <v>154</v>
      </c>
      <c r="BE210" s="187">
        <f>IF(N210="základní",J210,0)</f>
        <v>0</v>
      </c>
      <c r="BF210" s="187">
        <f>IF(N210="snížená",J210,0)</f>
        <v>0</v>
      </c>
      <c r="BG210" s="187">
        <f>IF(N210="zákl. přenesená",J210,0)</f>
        <v>0</v>
      </c>
      <c r="BH210" s="187">
        <f>IF(N210="sníž. přenesená",J210,0)</f>
        <v>0</v>
      </c>
      <c r="BI210" s="187">
        <f>IF(N210="nulová",J210,0)</f>
        <v>0</v>
      </c>
      <c r="BJ210" s="19" t="s">
        <v>80</v>
      </c>
      <c r="BK210" s="187">
        <f>ROUND(I210*H210,2)</f>
        <v>0</v>
      </c>
      <c r="BL210" s="19" t="s">
        <v>161</v>
      </c>
      <c r="BM210" s="19" t="s">
        <v>1481</v>
      </c>
    </row>
    <row r="211" s="1" customFormat="1">
      <c r="B211" s="37"/>
      <c r="D211" s="188" t="s">
        <v>163</v>
      </c>
      <c r="F211" s="189" t="s">
        <v>1482</v>
      </c>
      <c r="I211" s="121"/>
      <c r="L211" s="37"/>
      <c r="M211" s="190"/>
      <c r="N211" s="67"/>
      <c r="O211" s="67"/>
      <c r="P211" s="67"/>
      <c r="Q211" s="67"/>
      <c r="R211" s="67"/>
      <c r="S211" s="67"/>
      <c r="T211" s="68"/>
      <c r="AT211" s="19" t="s">
        <v>163</v>
      </c>
      <c r="AU211" s="19" t="s">
        <v>82</v>
      </c>
    </row>
    <row r="212" s="1" customFormat="1" ht="16.5" customHeight="1">
      <c r="B212" s="175"/>
      <c r="C212" s="176" t="s">
        <v>340</v>
      </c>
      <c r="D212" s="176" t="s">
        <v>156</v>
      </c>
      <c r="E212" s="177" t="s">
        <v>1483</v>
      </c>
      <c r="F212" s="178" t="s">
        <v>1484</v>
      </c>
      <c r="G212" s="179" t="s">
        <v>206</v>
      </c>
      <c r="H212" s="180">
        <v>141.56399999999999</v>
      </c>
      <c r="I212" s="181"/>
      <c r="J212" s="182">
        <f>ROUND(I212*H212,2)</f>
        <v>0</v>
      </c>
      <c r="K212" s="178" t="s">
        <v>1453</v>
      </c>
      <c r="L212" s="37"/>
      <c r="M212" s="183" t="s">
        <v>3</v>
      </c>
      <c r="N212" s="184" t="s">
        <v>43</v>
      </c>
      <c r="O212" s="67"/>
      <c r="P212" s="185">
        <f>O212*H212</f>
        <v>0</v>
      </c>
      <c r="Q212" s="185">
        <v>0.0023999999999999998</v>
      </c>
      <c r="R212" s="185">
        <f>Q212*H212</f>
        <v>0.33975359999999993</v>
      </c>
      <c r="S212" s="185">
        <v>0</v>
      </c>
      <c r="T212" s="186">
        <f>S212*H212</f>
        <v>0</v>
      </c>
      <c r="AR212" s="19" t="s">
        <v>161</v>
      </c>
      <c r="AT212" s="19" t="s">
        <v>156</v>
      </c>
      <c r="AU212" s="19" t="s">
        <v>82</v>
      </c>
      <c r="AY212" s="19" t="s">
        <v>154</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161</v>
      </c>
      <c r="BM212" s="19" t="s">
        <v>1485</v>
      </c>
    </row>
    <row r="213" s="14" customFormat="1">
      <c r="B213" s="217"/>
      <c r="D213" s="188" t="s">
        <v>165</v>
      </c>
      <c r="E213" s="218" t="s">
        <v>3</v>
      </c>
      <c r="F213" s="219" t="s">
        <v>1486</v>
      </c>
      <c r="H213" s="218" t="s">
        <v>3</v>
      </c>
      <c r="I213" s="220"/>
      <c r="L213" s="217"/>
      <c r="M213" s="221"/>
      <c r="N213" s="222"/>
      <c r="O213" s="222"/>
      <c r="P213" s="222"/>
      <c r="Q213" s="222"/>
      <c r="R213" s="222"/>
      <c r="S213" s="222"/>
      <c r="T213" s="223"/>
      <c r="AT213" s="218" t="s">
        <v>165</v>
      </c>
      <c r="AU213" s="218" t="s">
        <v>82</v>
      </c>
      <c r="AV213" s="14" t="s">
        <v>80</v>
      </c>
      <c r="AW213" s="14" t="s">
        <v>33</v>
      </c>
      <c r="AX213" s="14" t="s">
        <v>72</v>
      </c>
      <c r="AY213" s="218" t="s">
        <v>154</v>
      </c>
    </row>
    <row r="214" s="12" customFormat="1">
      <c r="B214" s="191"/>
      <c r="D214" s="188" t="s">
        <v>165</v>
      </c>
      <c r="E214" s="198" t="s">
        <v>3</v>
      </c>
      <c r="F214" s="192" t="s">
        <v>1487</v>
      </c>
      <c r="H214" s="193">
        <v>52.439</v>
      </c>
      <c r="I214" s="194"/>
      <c r="L214" s="191"/>
      <c r="M214" s="195"/>
      <c r="N214" s="196"/>
      <c r="O214" s="196"/>
      <c r="P214" s="196"/>
      <c r="Q214" s="196"/>
      <c r="R214" s="196"/>
      <c r="S214" s="196"/>
      <c r="T214" s="197"/>
      <c r="AT214" s="198" t="s">
        <v>165</v>
      </c>
      <c r="AU214" s="198" t="s">
        <v>82</v>
      </c>
      <c r="AV214" s="12" t="s">
        <v>82</v>
      </c>
      <c r="AW214" s="12" t="s">
        <v>33</v>
      </c>
      <c r="AX214" s="12" t="s">
        <v>72</v>
      </c>
      <c r="AY214" s="198" t="s">
        <v>154</v>
      </c>
    </row>
    <row r="215" s="12" customFormat="1">
      <c r="B215" s="191"/>
      <c r="D215" s="188" t="s">
        <v>165</v>
      </c>
      <c r="E215" s="198" t="s">
        <v>3</v>
      </c>
      <c r="F215" s="192" t="s">
        <v>1488</v>
      </c>
      <c r="H215" s="193">
        <v>53.774000000000001</v>
      </c>
      <c r="I215" s="194"/>
      <c r="L215" s="191"/>
      <c r="M215" s="195"/>
      <c r="N215" s="196"/>
      <c r="O215" s="196"/>
      <c r="P215" s="196"/>
      <c r="Q215" s="196"/>
      <c r="R215" s="196"/>
      <c r="S215" s="196"/>
      <c r="T215" s="197"/>
      <c r="AT215" s="198" t="s">
        <v>165</v>
      </c>
      <c r="AU215" s="198" t="s">
        <v>82</v>
      </c>
      <c r="AV215" s="12" t="s">
        <v>82</v>
      </c>
      <c r="AW215" s="12" t="s">
        <v>33</v>
      </c>
      <c r="AX215" s="12" t="s">
        <v>72</v>
      </c>
      <c r="AY215" s="198" t="s">
        <v>154</v>
      </c>
    </row>
    <row r="216" s="12" customFormat="1">
      <c r="B216" s="191"/>
      <c r="D216" s="188" t="s">
        <v>165</v>
      </c>
      <c r="E216" s="198" t="s">
        <v>3</v>
      </c>
      <c r="F216" s="192" t="s">
        <v>1489</v>
      </c>
      <c r="H216" s="193">
        <v>35.350999999999999</v>
      </c>
      <c r="I216" s="194"/>
      <c r="L216" s="191"/>
      <c r="M216" s="195"/>
      <c r="N216" s="196"/>
      <c r="O216" s="196"/>
      <c r="P216" s="196"/>
      <c r="Q216" s="196"/>
      <c r="R216" s="196"/>
      <c r="S216" s="196"/>
      <c r="T216" s="197"/>
      <c r="AT216" s="198" t="s">
        <v>165</v>
      </c>
      <c r="AU216" s="198" t="s">
        <v>82</v>
      </c>
      <c r="AV216" s="12" t="s">
        <v>82</v>
      </c>
      <c r="AW216" s="12" t="s">
        <v>33</v>
      </c>
      <c r="AX216" s="12" t="s">
        <v>72</v>
      </c>
      <c r="AY216" s="198" t="s">
        <v>154</v>
      </c>
    </row>
    <row r="217" s="13" customFormat="1">
      <c r="B217" s="199"/>
      <c r="D217" s="188" t="s">
        <v>165</v>
      </c>
      <c r="E217" s="200" t="s">
        <v>3</v>
      </c>
      <c r="F217" s="201" t="s">
        <v>179</v>
      </c>
      <c r="H217" s="202">
        <v>141.56399999999999</v>
      </c>
      <c r="I217" s="203"/>
      <c r="L217" s="199"/>
      <c r="M217" s="204"/>
      <c r="N217" s="205"/>
      <c r="O217" s="205"/>
      <c r="P217" s="205"/>
      <c r="Q217" s="205"/>
      <c r="R217" s="205"/>
      <c r="S217" s="205"/>
      <c r="T217" s="206"/>
      <c r="AT217" s="200" t="s">
        <v>165</v>
      </c>
      <c r="AU217" s="200" t="s">
        <v>82</v>
      </c>
      <c r="AV217" s="13" t="s">
        <v>161</v>
      </c>
      <c r="AW217" s="13" t="s">
        <v>33</v>
      </c>
      <c r="AX217" s="13" t="s">
        <v>80</v>
      </c>
      <c r="AY217" s="200" t="s">
        <v>154</v>
      </c>
    </row>
    <row r="218" s="1" customFormat="1" ht="16.5" customHeight="1">
      <c r="B218" s="175"/>
      <c r="C218" s="176" t="s">
        <v>346</v>
      </c>
      <c r="D218" s="176" t="s">
        <v>156</v>
      </c>
      <c r="E218" s="177" t="s">
        <v>1490</v>
      </c>
      <c r="F218" s="178" t="s">
        <v>1491</v>
      </c>
      <c r="G218" s="179" t="s">
        <v>206</v>
      </c>
      <c r="H218" s="180">
        <v>87.790000000000006</v>
      </c>
      <c r="I218" s="181"/>
      <c r="J218" s="182">
        <f>ROUND(I218*H218,2)</f>
        <v>0</v>
      </c>
      <c r="K218" s="178" t="s">
        <v>160</v>
      </c>
      <c r="L218" s="37"/>
      <c r="M218" s="183" t="s">
        <v>3</v>
      </c>
      <c r="N218" s="184" t="s">
        <v>43</v>
      </c>
      <c r="O218" s="67"/>
      <c r="P218" s="185">
        <f>O218*H218</f>
        <v>0</v>
      </c>
      <c r="Q218" s="185">
        <v>0.0073499999999999998</v>
      </c>
      <c r="R218" s="185">
        <f>Q218*H218</f>
        <v>0.64525650000000001</v>
      </c>
      <c r="S218" s="185">
        <v>0</v>
      </c>
      <c r="T218" s="186">
        <f>S218*H218</f>
        <v>0</v>
      </c>
      <c r="AR218" s="19" t="s">
        <v>161</v>
      </c>
      <c r="AT218" s="19" t="s">
        <v>156</v>
      </c>
      <c r="AU218" s="19" t="s">
        <v>82</v>
      </c>
      <c r="AY218" s="19" t="s">
        <v>154</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161</v>
      </c>
      <c r="BM218" s="19" t="s">
        <v>1492</v>
      </c>
    </row>
    <row r="219" s="12" customFormat="1">
      <c r="B219" s="191"/>
      <c r="D219" s="188" t="s">
        <v>165</v>
      </c>
      <c r="E219" s="198" t="s">
        <v>3</v>
      </c>
      <c r="F219" s="192" t="s">
        <v>1487</v>
      </c>
      <c r="H219" s="193">
        <v>52.439</v>
      </c>
      <c r="I219" s="194"/>
      <c r="L219" s="191"/>
      <c r="M219" s="195"/>
      <c r="N219" s="196"/>
      <c r="O219" s="196"/>
      <c r="P219" s="196"/>
      <c r="Q219" s="196"/>
      <c r="R219" s="196"/>
      <c r="S219" s="196"/>
      <c r="T219" s="197"/>
      <c r="AT219" s="198" t="s">
        <v>165</v>
      </c>
      <c r="AU219" s="198" t="s">
        <v>82</v>
      </c>
      <c r="AV219" s="12" t="s">
        <v>82</v>
      </c>
      <c r="AW219" s="12" t="s">
        <v>33</v>
      </c>
      <c r="AX219" s="12" t="s">
        <v>72</v>
      </c>
      <c r="AY219" s="198" t="s">
        <v>154</v>
      </c>
    </row>
    <row r="220" s="12" customFormat="1">
      <c r="B220" s="191"/>
      <c r="D220" s="188" t="s">
        <v>165</v>
      </c>
      <c r="E220" s="198" t="s">
        <v>3</v>
      </c>
      <c r="F220" s="192" t="s">
        <v>1489</v>
      </c>
      <c r="H220" s="193">
        <v>35.350999999999999</v>
      </c>
      <c r="I220" s="194"/>
      <c r="L220" s="191"/>
      <c r="M220" s="195"/>
      <c r="N220" s="196"/>
      <c r="O220" s="196"/>
      <c r="P220" s="196"/>
      <c r="Q220" s="196"/>
      <c r="R220" s="196"/>
      <c r="S220" s="196"/>
      <c r="T220" s="197"/>
      <c r="AT220" s="198" t="s">
        <v>165</v>
      </c>
      <c r="AU220" s="198" t="s">
        <v>82</v>
      </c>
      <c r="AV220" s="12" t="s">
        <v>82</v>
      </c>
      <c r="AW220" s="12" t="s">
        <v>33</v>
      </c>
      <c r="AX220" s="12" t="s">
        <v>72</v>
      </c>
      <c r="AY220" s="198" t="s">
        <v>154</v>
      </c>
    </row>
    <row r="221" s="13" customFormat="1">
      <c r="B221" s="199"/>
      <c r="D221" s="188" t="s">
        <v>165</v>
      </c>
      <c r="E221" s="200" t="s">
        <v>3</v>
      </c>
      <c r="F221" s="201" t="s">
        <v>179</v>
      </c>
      <c r="H221" s="202">
        <v>87.790000000000006</v>
      </c>
      <c r="I221" s="203"/>
      <c r="L221" s="199"/>
      <c r="M221" s="204"/>
      <c r="N221" s="205"/>
      <c r="O221" s="205"/>
      <c r="P221" s="205"/>
      <c r="Q221" s="205"/>
      <c r="R221" s="205"/>
      <c r="S221" s="205"/>
      <c r="T221" s="206"/>
      <c r="AT221" s="200" t="s">
        <v>165</v>
      </c>
      <c r="AU221" s="200" t="s">
        <v>82</v>
      </c>
      <c r="AV221" s="13" t="s">
        <v>161</v>
      </c>
      <c r="AW221" s="13" t="s">
        <v>33</v>
      </c>
      <c r="AX221" s="13" t="s">
        <v>80</v>
      </c>
      <c r="AY221" s="200" t="s">
        <v>154</v>
      </c>
    </row>
    <row r="222" s="1" customFormat="1" ht="22.5" customHeight="1">
      <c r="B222" s="175"/>
      <c r="C222" s="176" t="s">
        <v>352</v>
      </c>
      <c r="D222" s="176" t="s">
        <v>156</v>
      </c>
      <c r="E222" s="177" t="s">
        <v>1493</v>
      </c>
      <c r="F222" s="178" t="s">
        <v>1494</v>
      </c>
      <c r="G222" s="179" t="s">
        <v>206</v>
      </c>
      <c r="H222" s="180">
        <v>87.790000000000006</v>
      </c>
      <c r="I222" s="181"/>
      <c r="J222" s="182">
        <f>ROUND(I222*H222,2)</f>
        <v>0</v>
      </c>
      <c r="K222" s="178" t="s">
        <v>160</v>
      </c>
      <c r="L222" s="37"/>
      <c r="M222" s="183" t="s">
        <v>3</v>
      </c>
      <c r="N222" s="184" t="s">
        <v>43</v>
      </c>
      <c r="O222" s="67"/>
      <c r="P222" s="185">
        <f>O222*H222</f>
        <v>0</v>
      </c>
      <c r="Q222" s="185">
        <v>0.018380000000000001</v>
      </c>
      <c r="R222" s="185">
        <f>Q222*H222</f>
        <v>1.6135802000000001</v>
      </c>
      <c r="S222" s="185">
        <v>0</v>
      </c>
      <c r="T222" s="186">
        <f>S222*H222</f>
        <v>0</v>
      </c>
      <c r="AR222" s="19" t="s">
        <v>161</v>
      </c>
      <c r="AT222" s="19" t="s">
        <v>156</v>
      </c>
      <c r="AU222" s="19" t="s">
        <v>82</v>
      </c>
      <c r="AY222" s="19" t="s">
        <v>154</v>
      </c>
      <c r="BE222" s="187">
        <f>IF(N222="základní",J222,0)</f>
        <v>0</v>
      </c>
      <c r="BF222" s="187">
        <f>IF(N222="snížená",J222,0)</f>
        <v>0</v>
      </c>
      <c r="BG222" s="187">
        <f>IF(N222="zákl. přenesená",J222,0)</f>
        <v>0</v>
      </c>
      <c r="BH222" s="187">
        <f>IF(N222="sníž. přenesená",J222,0)</f>
        <v>0</v>
      </c>
      <c r="BI222" s="187">
        <f>IF(N222="nulová",J222,0)</f>
        <v>0</v>
      </c>
      <c r="BJ222" s="19" t="s">
        <v>80</v>
      </c>
      <c r="BK222" s="187">
        <f>ROUND(I222*H222,2)</f>
        <v>0</v>
      </c>
      <c r="BL222" s="19" t="s">
        <v>161</v>
      </c>
      <c r="BM222" s="19" t="s">
        <v>1495</v>
      </c>
    </row>
    <row r="223" s="1" customFormat="1">
      <c r="B223" s="37"/>
      <c r="D223" s="188" t="s">
        <v>163</v>
      </c>
      <c r="F223" s="189" t="s">
        <v>1482</v>
      </c>
      <c r="I223" s="121"/>
      <c r="L223" s="37"/>
      <c r="M223" s="190"/>
      <c r="N223" s="67"/>
      <c r="O223" s="67"/>
      <c r="P223" s="67"/>
      <c r="Q223" s="67"/>
      <c r="R223" s="67"/>
      <c r="S223" s="67"/>
      <c r="T223" s="68"/>
      <c r="AT223" s="19" t="s">
        <v>163</v>
      </c>
      <c r="AU223" s="19" t="s">
        <v>82</v>
      </c>
    </row>
    <row r="224" s="1" customFormat="1" ht="16.5" customHeight="1">
      <c r="B224" s="175"/>
      <c r="C224" s="176" t="s">
        <v>524</v>
      </c>
      <c r="D224" s="176" t="s">
        <v>156</v>
      </c>
      <c r="E224" s="177" t="s">
        <v>1496</v>
      </c>
      <c r="F224" s="178" t="s">
        <v>1497</v>
      </c>
      <c r="G224" s="179" t="s">
        <v>123</v>
      </c>
      <c r="H224" s="180">
        <v>0.65800000000000003</v>
      </c>
      <c r="I224" s="181"/>
      <c r="J224" s="182">
        <f>ROUND(I224*H224,2)</f>
        <v>0</v>
      </c>
      <c r="K224" s="178" t="s">
        <v>160</v>
      </c>
      <c r="L224" s="37"/>
      <c r="M224" s="183" t="s">
        <v>3</v>
      </c>
      <c r="N224" s="184" t="s">
        <v>43</v>
      </c>
      <c r="O224" s="67"/>
      <c r="P224" s="185">
        <f>O224*H224</f>
        <v>0</v>
      </c>
      <c r="Q224" s="185">
        <v>2.45329</v>
      </c>
      <c r="R224" s="185">
        <f>Q224*H224</f>
        <v>1.61426482</v>
      </c>
      <c r="S224" s="185">
        <v>0</v>
      </c>
      <c r="T224" s="186">
        <f>S224*H224</f>
        <v>0</v>
      </c>
      <c r="AR224" s="19" t="s">
        <v>161</v>
      </c>
      <c r="AT224" s="19" t="s">
        <v>156</v>
      </c>
      <c r="AU224" s="19" t="s">
        <v>82</v>
      </c>
      <c r="AY224" s="19" t="s">
        <v>154</v>
      </c>
      <c r="BE224" s="187">
        <f>IF(N224="základní",J224,0)</f>
        <v>0</v>
      </c>
      <c r="BF224" s="187">
        <f>IF(N224="snížená",J224,0)</f>
        <v>0</v>
      </c>
      <c r="BG224" s="187">
        <f>IF(N224="zákl. přenesená",J224,0)</f>
        <v>0</v>
      </c>
      <c r="BH224" s="187">
        <f>IF(N224="sníž. přenesená",J224,0)</f>
        <v>0</v>
      </c>
      <c r="BI224" s="187">
        <f>IF(N224="nulová",J224,0)</f>
        <v>0</v>
      </c>
      <c r="BJ224" s="19" t="s">
        <v>80</v>
      </c>
      <c r="BK224" s="187">
        <f>ROUND(I224*H224,2)</f>
        <v>0</v>
      </c>
      <c r="BL224" s="19" t="s">
        <v>161</v>
      </c>
      <c r="BM224" s="19" t="s">
        <v>1498</v>
      </c>
    </row>
    <row r="225" s="1" customFormat="1">
      <c r="B225" s="37"/>
      <c r="D225" s="188" t="s">
        <v>163</v>
      </c>
      <c r="F225" s="189" t="s">
        <v>972</v>
      </c>
      <c r="I225" s="121"/>
      <c r="L225" s="37"/>
      <c r="M225" s="190"/>
      <c r="N225" s="67"/>
      <c r="O225" s="67"/>
      <c r="P225" s="67"/>
      <c r="Q225" s="67"/>
      <c r="R225" s="67"/>
      <c r="S225" s="67"/>
      <c r="T225" s="68"/>
      <c r="AT225" s="19" t="s">
        <v>163</v>
      </c>
      <c r="AU225" s="19" t="s">
        <v>82</v>
      </c>
    </row>
    <row r="226" s="12" customFormat="1">
      <c r="B226" s="191"/>
      <c r="D226" s="188" t="s">
        <v>165</v>
      </c>
      <c r="E226" s="198" t="s">
        <v>3</v>
      </c>
      <c r="F226" s="192" t="s">
        <v>1499</v>
      </c>
      <c r="H226" s="193">
        <v>0.65800000000000003</v>
      </c>
      <c r="I226" s="194"/>
      <c r="L226" s="191"/>
      <c r="M226" s="195"/>
      <c r="N226" s="196"/>
      <c r="O226" s="196"/>
      <c r="P226" s="196"/>
      <c r="Q226" s="196"/>
      <c r="R226" s="196"/>
      <c r="S226" s="196"/>
      <c r="T226" s="197"/>
      <c r="AT226" s="198" t="s">
        <v>165</v>
      </c>
      <c r="AU226" s="198" t="s">
        <v>82</v>
      </c>
      <c r="AV226" s="12" t="s">
        <v>82</v>
      </c>
      <c r="AW226" s="12" t="s">
        <v>33</v>
      </c>
      <c r="AX226" s="12" t="s">
        <v>80</v>
      </c>
      <c r="AY226" s="198" t="s">
        <v>154</v>
      </c>
    </row>
    <row r="227" s="1" customFormat="1" ht="16.5" customHeight="1">
      <c r="B227" s="175"/>
      <c r="C227" s="176" t="s">
        <v>528</v>
      </c>
      <c r="D227" s="176" t="s">
        <v>156</v>
      </c>
      <c r="E227" s="177" t="s">
        <v>1500</v>
      </c>
      <c r="F227" s="178" t="s">
        <v>1501</v>
      </c>
      <c r="G227" s="179" t="s">
        <v>123</v>
      </c>
      <c r="H227" s="180">
        <v>0.88200000000000001</v>
      </c>
      <c r="I227" s="181"/>
      <c r="J227" s="182">
        <f>ROUND(I227*H227,2)</f>
        <v>0</v>
      </c>
      <c r="K227" s="178" t="s">
        <v>160</v>
      </c>
      <c r="L227" s="37"/>
      <c r="M227" s="183" t="s">
        <v>3</v>
      </c>
      <c r="N227" s="184" t="s">
        <v>43</v>
      </c>
      <c r="O227" s="67"/>
      <c r="P227" s="185">
        <f>O227*H227</f>
        <v>0</v>
      </c>
      <c r="Q227" s="185">
        <v>2.45329</v>
      </c>
      <c r="R227" s="185">
        <f>Q227*H227</f>
        <v>2.16380178</v>
      </c>
      <c r="S227" s="185">
        <v>0</v>
      </c>
      <c r="T227" s="186">
        <f>S227*H227</f>
        <v>0</v>
      </c>
      <c r="AR227" s="19" t="s">
        <v>161</v>
      </c>
      <c r="AT227" s="19" t="s">
        <v>156</v>
      </c>
      <c r="AU227" s="19" t="s">
        <v>82</v>
      </c>
      <c r="AY227" s="19" t="s">
        <v>154</v>
      </c>
      <c r="BE227" s="187">
        <f>IF(N227="základní",J227,0)</f>
        <v>0</v>
      </c>
      <c r="BF227" s="187">
        <f>IF(N227="snížená",J227,0)</f>
        <v>0</v>
      </c>
      <c r="BG227" s="187">
        <f>IF(N227="zákl. přenesená",J227,0)</f>
        <v>0</v>
      </c>
      <c r="BH227" s="187">
        <f>IF(N227="sníž. přenesená",J227,0)</f>
        <v>0</v>
      </c>
      <c r="BI227" s="187">
        <f>IF(N227="nulová",J227,0)</f>
        <v>0</v>
      </c>
      <c r="BJ227" s="19" t="s">
        <v>80</v>
      </c>
      <c r="BK227" s="187">
        <f>ROUND(I227*H227,2)</f>
        <v>0</v>
      </c>
      <c r="BL227" s="19" t="s">
        <v>161</v>
      </c>
      <c r="BM227" s="19" t="s">
        <v>1502</v>
      </c>
    </row>
    <row r="228" s="1" customFormat="1">
      <c r="B228" s="37"/>
      <c r="D228" s="188" t="s">
        <v>163</v>
      </c>
      <c r="F228" s="189" t="s">
        <v>972</v>
      </c>
      <c r="I228" s="121"/>
      <c r="L228" s="37"/>
      <c r="M228" s="190"/>
      <c r="N228" s="67"/>
      <c r="O228" s="67"/>
      <c r="P228" s="67"/>
      <c r="Q228" s="67"/>
      <c r="R228" s="67"/>
      <c r="S228" s="67"/>
      <c r="T228" s="68"/>
      <c r="AT228" s="19" t="s">
        <v>163</v>
      </c>
      <c r="AU228" s="19" t="s">
        <v>82</v>
      </c>
    </row>
    <row r="229" s="12" customFormat="1">
      <c r="B229" s="191"/>
      <c r="D229" s="188" t="s">
        <v>165</v>
      </c>
      <c r="E229" s="198" t="s">
        <v>3</v>
      </c>
      <c r="F229" s="192" t="s">
        <v>1503</v>
      </c>
      <c r="H229" s="193">
        <v>0.88200000000000001</v>
      </c>
      <c r="I229" s="194"/>
      <c r="L229" s="191"/>
      <c r="M229" s="195"/>
      <c r="N229" s="196"/>
      <c r="O229" s="196"/>
      <c r="P229" s="196"/>
      <c r="Q229" s="196"/>
      <c r="R229" s="196"/>
      <c r="S229" s="196"/>
      <c r="T229" s="197"/>
      <c r="AT229" s="198" t="s">
        <v>165</v>
      </c>
      <c r="AU229" s="198" t="s">
        <v>82</v>
      </c>
      <c r="AV229" s="12" t="s">
        <v>82</v>
      </c>
      <c r="AW229" s="12" t="s">
        <v>33</v>
      </c>
      <c r="AX229" s="12" t="s">
        <v>80</v>
      </c>
      <c r="AY229" s="198" t="s">
        <v>154</v>
      </c>
    </row>
    <row r="230" s="1" customFormat="1" ht="16.5" customHeight="1">
      <c r="B230" s="175"/>
      <c r="C230" s="176" t="s">
        <v>532</v>
      </c>
      <c r="D230" s="176" t="s">
        <v>156</v>
      </c>
      <c r="E230" s="177" t="s">
        <v>1504</v>
      </c>
      <c r="F230" s="178" t="s">
        <v>1505</v>
      </c>
      <c r="G230" s="179" t="s">
        <v>123</v>
      </c>
      <c r="H230" s="180">
        <v>3.3359999999999999</v>
      </c>
      <c r="I230" s="181"/>
      <c r="J230" s="182">
        <f>ROUND(I230*H230,2)</f>
        <v>0</v>
      </c>
      <c r="K230" s="178" t="s">
        <v>160</v>
      </c>
      <c r="L230" s="37"/>
      <c r="M230" s="183" t="s">
        <v>3</v>
      </c>
      <c r="N230" s="184" t="s">
        <v>43</v>
      </c>
      <c r="O230" s="67"/>
      <c r="P230" s="185">
        <f>O230*H230</f>
        <v>0</v>
      </c>
      <c r="Q230" s="185">
        <v>2.45329</v>
      </c>
      <c r="R230" s="185">
        <f>Q230*H230</f>
        <v>8.1841754399999989</v>
      </c>
      <c r="S230" s="185">
        <v>0</v>
      </c>
      <c r="T230" s="186">
        <f>S230*H230</f>
        <v>0</v>
      </c>
      <c r="AR230" s="19" t="s">
        <v>161</v>
      </c>
      <c r="AT230" s="19" t="s">
        <v>156</v>
      </c>
      <c r="AU230" s="19" t="s">
        <v>82</v>
      </c>
      <c r="AY230" s="19" t="s">
        <v>154</v>
      </c>
      <c r="BE230" s="187">
        <f>IF(N230="základní",J230,0)</f>
        <v>0</v>
      </c>
      <c r="BF230" s="187">
        <f>IF(N230="snížená",J230,0)</f>
        <v>0</v>
      </c>
      <c r="BG230" s="187">
        <f>IF(N230="zákl. přenesená",J230,0)</f>
        <v>0</v>
      </c>
      <c r="BH230" s="187">
        <f>IF(N230="sníž. přenesená",J230,0)</f>
        <v>0</v>
      </c>
      <c r="BI230" s="187">
        <f>IF(N230="nulová",J230,0)</f>
        <v>0</v>
      </c>
      <c r="BJ230" s="19" t="s">
        <v>80</v>
      </c>
      <c r="BK230" s="187">
        <f>ROUND(I230*H230,2)</f>
        <v>0</v>
      </c>
      <c r="BL230" s="19" t="s">
        <v>161</v>
      </c>
      <c r="BM230" s="19" t="s">
        <v>1506</v>
      </c>
    </row>
    <row r="231" s="1" customFormat="1">
      <c r="B231" s="37"/>
      <c r="D231" s="188" t="s">
        <v>163</v>
      </c>
      <c r="F231" s="189" t="s">
        <v>972</v>
      </c>
      <c r="I231" s="121"/>
      <c r="L231" s="37"/>
      <c r="M231" s="190"/>
      <c r="N231" s="67"/>
      <c r="O231" s="67"/>
      <c r="P231" s="67"/>
      <c r="Q231" s="67"/>
      <c r="R231" s="67"/>
      <c r="S231" s="67"/>
      <c r="T231" s="68"/>
      <c r="AT231" s="19" t="s">
        <v>163</v>
      </c>
      <c r="AU231" s="19" t="s">
        <v>82</v>
      </c>
    </row>
    <row r="232" s="12" customFormat="1">
      <c r="B232" s="191"/>
      <c r="D232" s="188" t="s">
        <v>165</v>
      </c>
      <c r="E232" s="198" t="s">
        <v>3</v>
      </c>
      <c r="F232" s="192" t="s">
        <v>1507</v>
      </c>
      <c r="H232" s="193">
        <v>3.3359999999999999</v>
      </c>
      <c r="I232" s="194"/>
      <c r="L232" s="191"/>
      <c r="M232" s="195"/>
      <c r="N232" s="196"/>
      <c r="O232" s="196"/>
      <c r="P232" s="196"/>
      <c r="Q232" s="196"/>
      <c r="R232" s="196"/>
      <c r="S232" s="196"/>
      <c r="T232" s="197"/>
      <c r="AT232" s="198" t="s">
        <v>165</v>
      </c>
      <c r="AU232" s="198" t="s">
        <v>82</v>
      </c>
      <c r="AV232" s="12" t="s">
        <v>82</v>
      </c>
      <c r="AW232" s="12" t="s">
        <v>33</v>
      </c>
      <c r="AX232" s="12" t="s">
        <v>80</v>
      </c>
      <c r="AY232" s="198" t="s">
        <v>154</v>
      </c>
    </row>
    <row r="233" s="1" customFormat="1" ht="16.5" customHeight="1">
      <c r="B233" s="175"/>
      <c r="C233" s="176" t="s">
        <v>536</v>
      </c>
      <c r="D233" s="176" t="s">
        <v>156</v>
      </c>
      <c r="E233" s="177" t="s">
        <v>974</v>
      </c>
      <c r="F233" s="178" t="s">
        <v>975</v>
      </c>
      <c r="G233" s="179" t="s">
        <v>123</v>
      </c>
      <c r="H233" s="180">
        <v>3.3359999999999999</v>
      </c>
      <c r="I233" s="181"/>
      <c r="J233" s="182">
        <f>ROUND(I233*H233,2)</f>
        <v>0</v>
      </c>
      <c r="K233" s="178" t="s">
        <v>160</v>
      </c>
      <c r="L233" s="37"/>
      <c r="M233" s="183" t="s">
        <v>3</v>
      </c>
      <c r="N233" s="184" t="s">
        <v>43</v>
      </c>
      <c r="O233" s="67"/>
      <c r="P233" s="185">
        <f>O233*H233</f>
        <v>0</v>
      </c>
      <c r="Q233" s="185">
        <v>0</v>
      </c>
      <c r="R233" s="185">
        <f>Q233*H233</f>
        <v>0</v>
      </c>
      <c r="S233" s="185">
        <v>0</v>
      </c>
      <c r="T233" s="186">
        <f>S233*H233</f>
        <v>0</v>
      </c>
      <c r="AR233" s="19" t="s">
        <v>161</v>
      </c>
      <c r="AT233" s="19" t="s">
        <v>156</v>
      </c>
      <c r="AU233" s="19" t="s">
        <v>82</v>
      </c>
      <c r="AY233" s="19" t="s">
        <v>154</v>
      </c>
      <c r="BE233" s="187">
        <f>IF(N233="základní",J233,0)</f>
        <v>0</v>
      </c>
      <c r="BF233" s="187">
        <f>IF(N233="snížená",J233,0)</f>
        <v>0</v>
      </c>
      <c r="BG233" s="187">
        <f>IF(N233="zákl. přenesená",J233,0)</f>
        <v>0</v>
      </c>
      <c r="BH233" s="187">
        <f>IF(N233="sníž. přenesená",J233,0)</f>
        <v>0</v>
      </c>
      <c r="BI233" s="187">
        <f>IF(N233="nulová",J233,0)</f>
        <v>0</v>
      </c>
      <c r="BJ233" s="19" t="s">
        <v>80</v>
      </c>
      <c r="BK233" s="187">
        <f>ROUND(I233*H233,2)</f>
        <v>0</v>
      </c>
      <c r="BL233" s="19" t="s">
        <v>161</v>
      </c>
      <c r="BM233" s="19" t="s">
        <v>1508</v>
      </c>
    </row>
    <row r="234" s="1" customFormat="1">
      <c r="B234" s="37"/>
      <c r="D234" s="188" t="s">
        <v>163</v>
      </c>
      <c r="F234" s="189" t="s">
        <v>977</v>
      </c>
      <c r="I234" s="121"/>
      <c r="L234" s="37"/>
      <c r="M234" s="190"/>
      <c r="N234" s="67"/>
      <c r="O234" s="67"/>
      <c r="P234" s="67"/>
      <c r="Q234" s="67"/>
      <c r="R234" s="67"/>
      <c r="S234" s="67"/>
      <c r="T234" s="68"/>
      <c r="AT234" s="19" t="s">
        <v>163</v>
      </c>
      <c r="AU234" s="19" t="s">
        <v>82</v>
      </c>
    </row>
    <row r="235" s="1" customFormat="1" ht="22.5" customHeight="1">
      <c r="B235" s="175"/>
      <c r="C235" s="176" t="s">
        <v>540</v>
      </c>
      <c r="D235" s="176" t="s">
        <v>156</v>
      </c>
      <c r="E235" s="177" t="s">
        <v>1509</v>
      </c>
      <c r="F235" s="178" t="s">
        <v>1510</v>
      </c>
      <c r="G235" s="179" t="s">
        <v>123</v>
      </c>
      <c r="H235" s="180">
        <v>3.3359999999999999</v>
      </c>
      <c r="I235" s="181"/>
      <c r="J235" s="182">
        <f>ROUND(I235*H235,2)</f>
        <v>0</v>
      </c>
      <c r="K235" s="178" t="s">
        <v>160</v>
      </c>
      <c r="L235" s="37"/>
      <c r="M235" s="183" t="s">
        <v>3</v>
      </c>
      <c r="N235" s="184" t="s">
        <v>43</v>
      </c>
      <c r="O235" s="67"/>
      <c r="P235" s="185">
        <f>O235*H235</f>
        <v>0</v>
      </c>
      <c r="Q235" s="185">
        <v>0</v>
      </c>
      <c r="R235" s="185">
        <f>Q235*H235</f>
        <v>0</v>
      </c>
      <c r="S235" s="185">
        <v>0</v>
      </c>
      <c r="T235" s="186">
        <f>S235*H235</f>
        <v>0</v>
      </c>
      <c r="AR235" s="19" t="s">
        <v>161</v>
      </c>
      <c r="AT235" s="19" t="s">
        <v>156</v>
      </c>
      <c r="AU235" s="19" t="s">
        <v>82</v>
      </c>
      <c r="AY235" s="19" t="s">
        <v>154</v>
      </c>
      <c r="BE235" s="187">
        <f>IF(N235="základní",J235,0)</f>
        <v>0</v>
      </c>
      <c r="BF235" s="187">
        <f>IF(N235="snížená",J235,0)</f>
        <v>0</v>
      </c>
      <c r="BG235" s="187">
        <f>IF(N235="zákl. přenesená",J235,0)</f>
        <v>0</v>
      </c>
      <c r="BH235" s="187">
        <f>IF(N235="sníž. přenesená",J235,0)</f>
        <v>0</v>
      </c>
      <c r="BI235" s="187">
        <f>IF(N235="nulová",J235,0)</f>
        <v>0</v>
      </c>
      <c r="BJ235" s="19" t="s">
        <v>80</v>
      </c>
      <c r="BK235" s="187">
        <f>ROUND(I235*H235,2)</f>
        <v>0</v>
      </c>
      <c r="BL235" s="19" t="s">
        <v>161</v>
      </c>
      <c r="BM235" s="19" t="s">
        <v>1511</v>
      </c>
    </row>
    <row r="236" s="1" customFormat="1">
      <c r="B236" s="37"/>
      <c r="D236" s="188" t="s">
        <v>163</v>
      </c>
      <c r="F236" s="189" t="s">
        <v>977</v>
      </c>
      <c r="I236" s="121"/>
      <c r="L236" s="37"/>
      <c r="M236" s="190"/>
      <c r="N236" s="67"/>
      <c r="O236" s="67"/>
      <c r="P236" s="67"/>
      <c r="Q236" s="67"/>
      <c r="R236" s="67"/>
      <c r="S236" s="67"/>
      <c r="T236" s="68"/>
      <c r="AT236" s="19" t="s">
        <v>163</v>
      </c>
      <c r="AU236" s="19" t="s">
        <v>82</v>
      </c>
    </row>
    <row r="237" s="1" customFormat="1" ht="16.5" customHeight="1">
      <c r="B237" s="175"/>
      <c r="C237" s="176" t="s">
        <v>545</v>
      </c>
      <c r="D237" s="176" t="s">
        <v>156</v>
      </c>
      <c r="E237" s="177" t="s">
        <v>1512</v>
      </c>
      <c r="F237" s="178" t="s">
        <v>1513</v>
      </c>
      <c r="G237" s="179" t="s">
        <v>235</v>
      </c>
      <c r="H237" s="180">
        <v>0.155</v>
      </c>
      <c r="I237" s="181"/>
      <c r="J237" s="182">
        <f>ROUND(I237*H237,2)</f>
        <v>0</v>
      </c>
      <c r="K237" s="178" t="s">
        <v>160</v>
      </c>
      <c r="L237" s="37"/>
      <c r="M237" s="183" t="s">
        <v>3</v>
      </c>
      <c r="N237" s="184" t="s">
        <v>43</v>
      </c>
      <c r="O237" s="67"/>
      <c r="P237" s="185">
        <f>O237*H237</f>
        <v>0</v>
      </c>
      <c r="Q237" s="185">
        <v>1.06277</v>
      </c>
      <c r="R237" s="185">
        <f>Q237*H237</f>
        <v>0.16472935</v>
      </c>
      <c r="S237" s="185">
        <v>0</v>
      </c>
      <c r="T237" s="186">
        <f>S237*H237</f>
        <v>0</v>
      </c>
      <c r="AR237" s="19" t="s">
        <v>161</v>
      </c>
      <c r="AT237" s="19" t="s">
        <v>156</v>
      </c>
      <c r="AU237" s="19" t="s">
        <v>82</v>
      </c>
      <c r="AY237" s="19" t="s">
        <v>154</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161</v>
      </c>
      <c r="BM237" s="19" t="s">
        <v>1514</v>
      </c>
    </row>
    <row r="238" s="14" customFormat="1">
      <c r="B238" s="217"/>
      <c r="D238" s="188" t="s">
        <v>165</v>
      </c>
      <c r="E238" s="218" t="s">
        <v>3</v>
      </c>
      <c r="F238" s="219" t="s">
        <v>1515</v>
      </c>
      <c r="H238" s="218" t="s">
        <v>3</v>
      </c>
      <c r="I238" s="220"/>
      <c r="L238" s="217"/>
      <c r="M238" s="221"/>
      <c r="N238" s="222"/>
      <c r="O238" s="222"/>
      <c r="P238" s="222"/>
      <c r="Q238" s="222"/>
      <c r="R238" s="222"/>
      <c r="S238" s="222"/>
      <c r="T238" s="223"/>
      <c r="AT238" s="218" t="s">
        <v>165</v>
      </c>
      <c r="AU238" s="218" t="s">
        <v>82</v>
      </c>
      <c r="AV238" s="14" t="s">
        <v>80</v>
      </c>
      <c r="AW238" s="14" t="s">
        <v>33</v>
      </c>
      <c r="AX238" s="14" t="s">
        <v>72</v>
      </c>
      <c r="AY238" s="218" t="s">
        <v>154</v>
      </c>
    </row>
    <row r="239" s="12" customFormat="1">
      <c r="B239" s="191"/>
      <c r="D239" s="188" t="s">
        <v>165</v>
      </c>
      <c r="E239" s="198" t="s">
        <v>3</v>
      </c>
      <c r="F239" s="192" t="s">
        <v>1516</v>
      </c>
      <c r="H239" s="193">
        <v>0.050999999999999997</v>
      </c>
      <c r="I239" s="194"/>
      <c r="L239" s="191"/>
      <c r="M239" s="195"/>
      <c r="N239" s="196"/>
      <c r="O239" s="196"/>
      <c r="P239" s="196"/>
      <c r="Q239" s="196"/>
      <c r="R239" s="196"/>
      <c r="S239" s="196"/>
      <c r="T239" s="197"/>
      <c r="AT239" s="198" t="s">
        <v>165</v>
      </c>
      <c r="AU239" s="198" t="s">
        <v>82</v>
      </c>
      <c r="AV239" s="12" t="s">
        <v>82</v>
      </c>
      <c r="AW239" s="12" t="s">
        <v>33</v>
      </c>
      <c r="AX239" s="12" t="s">
        <v>72</v>
      </c>
      <c r="AY239" s="198" t="s">
        <v>154</v>
      </c>
    </row>
    <row r="240" s="12" customFormat="1">
      <c r="B240" s="191"/>
      <c r="D240" s="188" t="s">
        <v>165</v>
      </c>
      <c r="E240" s="198" t="s">
        <v>3</v>
      </c>
      <c r="F240" s="192" t="s">
        <v>1517</v>
      </c>
      <c r="H240" s="193">
        <v>0.104</v>
      </c>
      <c r="I240" s="194"/>
      <c r="L240" s="191"/>
      <c r="M240" s="195"/>
      <c r="N240" s="196"/>
      <c r="O240" s="196"/>
      <c r="P240" s="196"/>
      <c r="Q240" s="196"/>
      <c r="R240" s="196"/>
      <c r="S240" s="196"/>
      <c r="T240" s="197"/>
      <c r="AT240" s="198" t="s">
        <v>165</v>
      </c>
      <c r="AU240" s="198" t="s">
        <v>82</v>
      </c>
      <c r="AV240" s="12" t="s">
        <v>82</v>
      </c>
      <c r="AW240" s="12" t="s">
        <v>33</v>
      </c>
      <c r="AX240" s="12" t="s">
        <v>72</v>
      </c>
      <c r="AY240" s="198" t="s">
        <v>154</v>
      </c>
    </row>
    <row r="241" s="13" customFormat="1">
      <c r="B241" s="199"/>
      <c r="D241" s="188" t="s">
        <v>165</v>
      </c>
      <c r="E241" s="200" t="s">
        <v>3</v>
      </c>
      <c r="F241" s="201" t="s">
        <v>179</v>
      </c>
      <c r="H241" s="202">
        <v>0.155</v>
      </c>
      <c r="I241" s="203"/>
      <c r="L241" s="199"/>
      <c r="M241" s="204"/>
      <c r="N241" s="205"/>
      <c r="O241" s="205"/>
      <c r="P241" s="205"/>
      <c r="Q241" s="205"/>
      <c r="R241" s="205"/>
      <c r="S241" s="205"/>
      <c r="T241" s="206"/>
      <c r="AT241" s="200" t="s">
        <v>165</v>
      </c>
      <c r="AU241" s="200" t="s">
        <v>82</v>
      </c>
      <c r="AV241" s="13" t="s">
        <v>161</v>
      </c>
      <c r="AW241" s="13" t="s">
        <v>33</v>
      </c>
      <c r="AX241" s="13" t="s">
        <v>80</v>
      </c>
      <c r="AY241" s="200" t="s">
        <v>154</v>
      </c>
    </row>
    <row r="242" s="1" customFormat="1" ht="16.5" customHeight="1">
      <c r="B242" s="175"/>
      <c r="C242" s="176" t="s">
        <v>549</v>
      </c>
      <c r="D242" s="176" t="s">
        <v>156</v>
      </c>
      <c r="E242" s="177" t="s">
        <v>1518</v>
      </c>
      <c r="F242" s="178" t="s">
        <v>1519</v>
      </c>
      <c r="G242" s="179" t="s">
        <v>253</v>
      </c>
      <c r="H242" s="180">
        <v>19.640000000000001</v>
      </c>
      <c r="I242" s="181"/>
      <c r="J242" s="182">
        <f>ROUND(I242*H242,2)</f>
        <v>0</v>
      </c>
      <c r="K242" s="178" t="s">
        <v>160</v>
      </c>
      <c r="L242" s="37"/>
      <c r="M242" s="183" t="s">
        <v>3</v>
      </c>
      <c r="N242" s="184" t="s">
        <v>43</v>
      </c>
      <c r="O242" s="67"/>
      <c r="P242" s="185">
        <f>O242*H242</f>
        <v>0</v>
      </c>
      <c r="Q242" s="185">
        <v>2.0000000000000002E-05</v>
      </c>
      <c r="R242" s="185">
        <f>Q242*H242</f>
        <v>0.00039280000000000006</v>
      </c>
      <c r="S242" s="185">
        <v>0</v>
      </c>
      <c r="T242" s="186">
        <f>S242*H242</f>
        <v>0</v>
      </c>
      <c r="AR242" s="19" t="s">
        <v>161</v>
      </c>
      <c r="AT242" s="19" t="s">
        <v>156</v>
      </c>
      <c r="AU242" s="19" t="s">
        <v>82</v>
      </c>
      <c r="AY242" s="19" t="s">
        <v>154</v>
      </c>
      <c r="BE242" s="187">
        <f>IF(N242="základní",J242,0)</f>
        <v>0</v>
      </c>
      <c r="BF242" s="187">
        <f>IF(N242="snížená",J242,0)</f>
        <v>0</v>
      </c>
      <c r="BG242" s="187">
        <f>IF(N242="zákl. přenesená",J242,0)</f>
        <v>0</v>
      </c>
      <c r="BH242" s="187">
        <f>IF(N242="sníž. přenesená",J242,0)</f>
        <v>0</v>
      </c>
      <c r="BI242" s="187">
        <f>IF(N242="nulová",J242,0)</f>
        <v>0</v>
      </c>
      <c r="BJ242" s="19" t="s">
        <v>80</v>
      </c>
      <c r="BK242" s="187">
        <f>ROUND(I242*H242,2)</f>
        <v>0</v>
      </c>
      <c r="BL242" s="19" t="s">
        <v>161</v>
      </c>
      <c r="BM242" s="19" t="s">
        <v>1520</v>
      </c>
    </row>
    <row r="243" s="12" customFormat="1">
      <c r="B243" s="191"/>
      <c r="D243" s="188" t="s">
        <v>165</v>
      </c>
      <c r="E243" s="198" t="s">
        <v>3</v>
      </c>
      <c r="F243" s="192" t="s">
        <v>1521</v>
      </c>
      <c r="H243" s="193">
        <v>19.640000000000001</v>
      </c>
      <c r="I243" s="194"/>
      <c r="L243" s="191"/>
      <c r="M243" s="195"/>
      <c r="N243" s="196"/>
      <c r="O243" s="196"/>
      <c r="P243" s="196"/>
      <c r="Q243" s="196"/>
      <c r="R243" s="196"/>
      <c r="S243" s="196"/>
      <c r="T243" s="197"/>
      <c r="AT243" s="198" t="s">
        <v>165</v>
      </c>
      <c r="AU243" s="198" t="s">
        <v>82</v>
      </c>
      <c r="AV243" s="12" t="s">
        <v>82</v>
      </c>
      <c r="AW243" s="12" t="s">
        <v>33</v>
      </c>
      <c r="AX243" s="12" t="s">
        <v>80</v>
      </c>
      <c r="AY243" s="198" t="s">
        <v>154</v>
      </c>
    </row>
    <row r="244" s="1" customFormat="1" ht="16.5" customHeight="1">
      <c r="B244" s="175"/>
      <c r="C244" s="176" t="s">
        <v>553</v>
      </c>
      <c r="D244" s="176" t="s">
        <v>156</v>
      </c>
      <c r="E244" s="177" t="s">
        <v>1522</v>
      </c>
      <c r="F244" s="178" t="s">
        <v>1523</v>
      </c>
      <c r="G244" s="179" t="s">
        <v>253</v>
      </c>
      <c r="H244" s="180">
        <v>13.24</v>
      </c>
      <c r="I244" s="181"/>
      <c r="J244" s="182">
        <f>ROUND(I244*H244,2)</f>
        <v>0</v>
      </c>
      <c r="K244" s="178" t="s">
        <v>160</v>
      </c>
      <c r="L244" s="37"/>
      <c r="M244" s="183" t="s">
        <v>3</v>
      </c>
      <c r="N244" s="184" t="s">
        <v>43</v>
      </c>
      <c r="O244" s="67"/>
      <c r="P244" s="185">
        <f>O244*H244</f>
        <v>0</v>
      </c>
      <c r="Q244" s="185">
        <v>2.0000000000000002E-05</v>
      </c>
      <c r="R244" s="185">
        <f>Q244*H244</f>
        <v>0.00026480000000000004</v>
      </c>
      <c r="S244" s="185">
        <v>0</v>
      </c>
      <c r="T244" s="186">
        <f>S244*H244</f>
        <v>0</v>
      </c>
      <c r="AR244" s="19" t="s">
        <v>161</v>
      </c>
      <c r="AT244" s="19" t="s">
        <v>156</v>
      </c>
      <c r="AU244" s="19" t="s">
        <v>82</v>
      </c>
      <c r="AY244" s="19" t="s">
        <v>154</v>
      </c>
      <c r="BE244" s="187">
        <f>IF(N244="základní",J244,0)</f>
        <v>0</v>
      </c>
      <c r="BF244" s="187">
        <f>IF(N244="snížená",J244,0)</f>
        <v>0</v>
      </c>
      <c r="BG244" s="187">
        <f>IF(N244="zákl. přenesená",J244,0)</f>
        <v>0</v>
      </c>
      <c r="BH244" s="187">
        <f>IF(N244="sníž. přenesená",J244,0)</f>
        <v>0</v>
      </c>
      <c r="BI244" s="187">
        <f>IF(N244="nulová",J244,0)</f>
        <v>0</v>
      </c>
      <c r="BJ244" s="19" t="s">
        <v>80</v>
      </c>
      <c r="BK244" s="187">
        <f>ROUND(I244*H244,2)</f>
        <v>0</v>
      </c>
      <c r="BL244" s="19" t="s">
        <v>161</v>
      </c>
      <c r="BM244" s="19" t="s">
        <v>1524</v>
      </c>
    </row>
    <row r="245" s="12" customFormat="1">
      <c r="B245" s="191"/>
      <c r="D245" s="188" t="s">
        <v>165</v>
      </c>
      <c r="E245" s="198" t="s">
        <v>3</v>
      </c>
      <c r="F245" s="192" t="s">
        <v>1525</v>
      </c>
      <c r="H245" s="193">
        <v>13.24</v>
      </c>
      <c r="I245" s="194"/>
      <c r="L245" s="191"/>
      <c r="M245" s="195"/>
      <c r="N245" s="196"/>
      <c r="O245" s="196"/>
      <c r="P245" s="196"/>
      <c r="Q245" s="196"/>
      <c r="R245" s="196"/>
      <c r="S245" s="196"/>
      <c r="T245" s="197"/>
      <c r="AT245" s="198" t="s">
        <v>165</v>
      </c>
      <c r="AU245" s="198" t="s">
        <v>82</v>
      </c>
      <c r="AV245" s="12" t="s">
        <v>82</v>
      </c>
      <c r="AW245" s="12" t="s">
        <v>33</v>
      </c>
      <c r="AX245" s="12" t="s">
        <v>80</v>
      </c>
      <c r="AY245" s="198" t="s">
        <v>154</v>
      </c>
    </row>
    <row r="246" s="1" customFormat="1" ht="16.5" customHeight="1">
      <c r="B246" s="175"/>
      <c r="C246" s="176" t="s">
        <v>557</v>
      </c>
      <c r="D246" s="176" t="s">
        <v>156</v>
      </c>
      <c r="E246" s="177" t="s">
        <v>1526</v>
      </c>
      <c r="F246" s="178" t="s">
        <v>1527</v>
      </c>
      <c r="G246" s="179" t="s">
        <v>253</v>
      </c>
      <c r="H246" s="180">
        <v>20.140000000000001</v>
      </c>
      <c r="I246" s="181"/>
      <c r="J246" s="182">
        <f>ROUND(I246*H246,2)</f>
        <v>0</v>
      </c>
      <c r="K246" s="178" t="s">
        <v>160</v>
      </c>
      <c r="L246" s="37"/>
      <c r="M246" s="183" t="s">
        <v>3</v>
      </c>
      <c r="N246" s="184" t="s">
        <v>43</v>
      </c>
      <c r="O246" s="67"/>
      <c r="P246" s="185">
        <f>O246*H246</f>
        <v>0</v>
      </c>
      <c r="Q246" s="185">
        <v>2.0000000000000002E-05</v>
      </c>
      <c r="R246" s="185">
        <f>Q246*H246</f>
        <v>0.00040280000000000003</v>
      </c>
      <c r="S246" s="185">
        <v>0</v>
      </c>
      <c r="T246" s="186">
        <f>S246*H246</f>
        <v>0</v>
      </c>
      <c r="AR246" s="19" t="s">
        <v>161</v>
      </c>
      <c r="AT246" s="19" t="s">
        <v>156</v>
      </c>
      <c r="AU246" s="19" t="s">
        <v>82</v>
      </c>
      <c r="AY246" s="19" t="s">
        <v>154</v>
      </c>
      <c r="BE246" s="187">
        <f>IF(N246="základní",J246,0)</f>
        <v>0</v>
      </c>
      <c r="BF246" s="187">
        <f>IF(N246="snížená",J246,0)</f>
        <v>0</v>
      </c>
      <c r="BG246" s="187">
        <f>IF(N246="zákl. přenesená",J246,0)</f>
        <v>0</v>
      </c>
      <c r="BH246" s="187">
        <f>IF(N246="sníž. přenesená",J246,0)</f>
        <v>0</v>
      </c>
      <c r="BI246" s="187">
        <f>IF(N246="nulová",J246,0)</f>
        <v>0</v>
      </c>
      <c r="BJ246" s="19" t="s">
        <v>80</v>
      </c>
      <c r="BK246" s="187">
        <f>ROUND(I246*H246,2)</f>
        <v>0</v>
      </c>
      <c r="BL246" s="19" t="s">
        <v>161</v>
      </c>
      <c r="BM246" s="19" t="s">
        <v>1528</v>
      </c>
    </row>
    <row r="247" s="12" customFormat="1">
      <c r="B247" s="191"/>
      <c r="D247" s="188" t="s">
        <v>165</v>
      </c>
      <c r="E247" s="198" t="s">
        <v>3</v>
      </c>
      <c r="F247" s="192" t="s">
        <v>1529</v>
      </c>
      <c r="H247" s="193">
        <v>20.140000000000001</v>
      </c>
      <c r="I247" s="194"/>
      <c r="L247" s="191"/>
      <c r="M247" s="195"/>
      <c r="N247" s="196"/>
      <c r="O247" s="196"/>
      <c r="P247" s="196"/>
      <c r="Q247" s="196"/>
      <c r="R247" s="196"/>
      <c r="S247" s="196"/>
      <c r="T247" s="197"/>
      <c r="AT247" s="198" t="s">
        <v>165</v>
      </c>
      <c r="AU247" s="198" t="s">
        <v>82</v>
      </c>
      <c r="AV247" s="12" t="s">
        <v>82</v>
      </c>
      <c r="AW247" s="12" t="s">
        <v>33</v>
      </c>
      <c r="AX247" s="12" t="s">
        <v>80</v>
      </c>
      <c r="AY247" s="198" t="s">
        <v>154</v>
      </c>
    </row>
    <row r="248" s="11" customFormat="1" ht="22.8" customHeight="1">
      <c r="B248" s="162"/>
      <c r="D248" s="163" t="s">
        <v>71</v>
      </c>
      <c r="E248" s="173" t="s">
        <v>203</v>
      </c>
      <c r="F248" s="173" t="s">
        <v>339</v>
      </c>
      <c r="I248" s="165"/>
      <c r="J248" s="174">
        <f>BK248</f>
        <v>0</v>
      </c>
      <c r="L248" s="162"/>
      <c r="M248" s="167"/>
      <c r="N248" s="168"/>
      <c r="O248" s="168"/>
      <c r="P248" s="169">
        <f>SUM(P249:P262)</f>
        <v>0</v>
      </c>
      <c r="Q248" s="168"/>
      <c r="R248" s="169">
        <f>SUM(R249:R262)</f>
        <v>0.021487340000000001</v>
      </c>
      <c r="S248" s="168"/>
      <c r="T248" s="170">
        <f>SUM(T249:T262)</f>
        <v>0</v>
      </c>
      <c r="AR248" s="163" t="s">
        <v>80</v>
      </c>
      <c r="AT248" s="171" t="s">
        <v>71</v>
      </c>
      <c r="AU248" s="171" t="s">
        <v>80</v>
      </c>
      <c r="AY248" s="163" t="s">
        <v>154</v>
      </c>
      <c r="BK248" s="172">
        <f>SUM(BK249:BK262)</f>
        <v>0</v>
      </c>
    </row>
    <row r="249" s="1" customFormat="1" ht="22.5" customHeight="1">
      <c r="B249" s="175"/>
      <c r="C249" s="176" t="s">
        <v>561</v>
      </c>
      <c r="D249" s="176" t="s">
        <v>156</v>
      </c>
      <c r="E249" s="177" t="s">
        <v>604</v>
      </c>
      <c r="F249" s="178" t="s">
        <v>605</v>
      </c>
      <c r="G249" s="179" t="s">
        <v>253</v>
      </c>
      <c r="H249" s="180">
        <v>4.9000000000000004</v>
      </c>
      <c r="I249" s="181"/>
      <c r="J249" s="182">
        <f>ROUND(I249*H249,2)</f>
        <v>0</v>
      </c>
      <c r="K249" s="178" t="s">
        <v>160</v>
      </c>
      <c r="L249" s="37"/>
      <c r="M249" s="183" t="s">
        <v>3</v>
      </c>
      <c r="N249" s="184" t="s">
        <v>43</v>
      </c>
      <c r="O249" s="67"/>
      <c r="P249" s="185">
        <f>O249*H249</f>
        <v>0</v>
      </c>
      <c r="Q249" s="185">
        <v>0.0041000000000000003</v>
      </c>
      <c r="R249" s="185">
        <f>Q249*H249</f>
        <v>0.020090000000000004</v>
      </c>
      <c r="S249" s="185">
        <v>0</v>
      </c>
      <c r="T249" s="186">
        <f>S249*H249</f>
        <v>0</v>
      </c>
      <c r="AR249" s="19" t="s">
        <v>161</v>
      </c>
      <c r="AT249" s="19" t="s">
        <v>156</v>
      </c>
      <c r="AU249" s="19" t="s">
        <v>82</v>
      </c>
      <c r="AY249" s="19" t="s">
        <v>154</v>
      </c>
      <c r="BE249" s="187">
        <f>IF(N249="základní",J249,0)</f>
        <v>0</v>
      </c>
      <c r="BF249" s="187">
        <f>IF(N249="snížená",J249,0)</f>
        <v>0</v>
      </c>
      <c r="BG249" s="187">
        <f>IF(N249="zákl. přenesená",J249,0)</f>
        <v>0</v>
      </c>
      <c r="BH249" s="187">
        <f>IF(N249="sníž. přenesená",J249,0)</f>
        <v>0</v>
      </c>
      <c r="BI249" s="187">
        <f>IF(N249="nulová",J249,0)</f>
        <v>0</v>
      </c>
      <c r="BJ249" s="19" t="s">
        <v>80</v>
      </c>
      <c r="BK249" s="187">
        <f>ROUND(I249*H249,2)</f>
        <v>0</v>
      </c>
      <c r="BL249" s="19" t="s">
        <v>161</v>
      </c>
      <c r="BM249" s="19" t="s">
        <v>1530</v>
      </c>
    </row>
    <row r="250" s="1" customFormat="1">
      <c r="B250" s="37"/>
      <c r="D250" s="188" t="s">
        <v>163</v>
      </c>
      <c r="F250" s="189" t="s">
        <v>607</v>
      </c>
      <c r="I250" s="121"/>
      <c r="L250" s="37"/>
      <c r="M250" s="190"/>
      <c r="N250" s="67"/>
      <c r="O250" s="67"/>
      <c r="P250" s="67"/>
      <c r="Q250" s="67"/>
      <c r="R250" s="67"/>
      <c r="S250" s="67"/>
      <c r="T250" s="68"/>
      <c r="AT250" s="19" t="s">
        <v>163</v>
      </c>
      <c r="AU250" s="19" t="s">
        <v>82</v>
      </c>
    </row>
    <row r="251" s="12" customFormat="1">
      <c r="B251" s="191"/>
      <c r="D251" s="188" t="s">
        <v>165</v>
      </c>
      <c r="E251" s="198" t="s">
        <v>3</v>
      </c>
      <c r="F251" s="192" t="s">
        <v>1531</v>
      </c>
      <c r="H251" s="193">
        <v>4.9000000000000004</v>
      </c>
      <c r="I251" s="194"/>
      <c r="L251" s="191"/>
      <c r="M251" s="195"/>
      <c r="N251" s="196"/>
      <c r="O251" s="196"/>
      <c r="P251" s="196"/>
      <c r="Q251" s="196"/>
      <c r="R251" s="196"/>
      <c r="S251" s="196"/>
      <c r="T251" s="197"/>
      <c r="AT251" s="198" t="s">
        <v>165</v>
      </c>
      <c r="AU251" s="198" t="s">
        <v>82</v>
      </c>
      <c r="AV251" s="12" t="s">
        <v>82</v>
      </c>
      <c r="AW251" s="12" t="s">
        <v>33</v>
      </c>
      <c r="AX251" s="12" t="s">
        <v>80</v>
      </c>
      <c r="AY251" s="198" t="s">
        <v>154</v>
      </c>
    </row>
    <row r="252" s="1" customFormat="1" ht="22.5" customHeight="1">
      <c r="B252" s="175"/>
      <c r="C252" s="176" t="s">
        <v>568</v>
      </c>
      <c r="D252" s="176" t="s">
        <v>156</v>
      </c>
      <c r="E252" s="177" t="s">
        <v>1532</v>
      </c>
      <c r="F252" s="178" t="s">
        <v>1533</v>
      </c>
      <c r="G252" s="179" t="s">
        <v>253</v>
      </c>
      <c r="H252" s="180">
        <v>2.7999999999999998</v>
      </c>
      <c r="I252" s="181"/>
      <c r="J252" s="182">
        <f>ROUND(I252*H252,2)</f>
        <v>0</v>
      </c>
      <c r="K252" s="178" t="s">
        <v>160</v>
      </c>
      <c r="L252" s="37"/>
      <c r="M252" s="183" t="s">
        <v>3</v>
      </c>
      <c r="N252" s="184" t="s">
        <v>43</v>
      </c>
      <c r="O252" s="67"/>
      <c r="P252" s="185">
        <f>O252*H252</f>
        <v>0</v>
      </c>
      <c r="Q252" s="185">
        <v>0</v>
      </c>
      <c r="R252" s="185">
        <f>Q252*H252</f>
        <v>0</v>
      </c>
      <c r="S252" s="185">
        <v>0</v>
      </c>
      <c r="T252" s="186">
        <f>S252*H252</f>
        <v>0</v>
      </c>
      <c r="AR252" s="19" t="s">
        <v>161</v>
      </c>
      <c r="AT252" s="19" t="s">
        <v>156</v>
      </c>
      <c r="AU252" s="19" t="s">
        <v>82</v>
      </c>
      <c r="AY252" s="19" t="s">
        <v>154</v>
      </c>
      <c r="BE252" s="187">
        <f>IF(N252="základní",J252,0)</f>
        <v>0</v>
      </c>
      <c r="BF252" s="187">
        <f>IF(N252="snížená",J252,0)</f>
        <v>0</v>
      </c>
      <c r="BG252" s="187">
        <f>IF(N252="zákl. přenesená",J252,0)</f>
        <v>0</v>
      </c>
      <c r="BH252" s="187">
        <f>IF(N252="sníž. přenesená",J252,0)</f>
        <v>0</v>
      </c>
      <c r="BI252" s="187">
        <f>IF(N252="nulová",J252,0)</f>
        <v>0</v>
      </c>
      <c r="BJ252" s="19" t="s">
        <v>80</v>
      </c>
      <c r="BK252" s="187">
        <f>ROUND(I252*H252,2)</f>
        <v>0</v>
      </c>
      <c r="BL252" s="19" t="s">
        <v>161</v>
      </c>
      <c r="BM252" s="19" t="s">
        <v>1534</v>
      </c>
    </row>
    <row r="253" s="12" customFormat="1">
      <c r="B253" s="191"/>
      <c r="D253" s="188" t="s">
        <v>165</v>
      </c>
      <c r="E253" s="198" t="s">
        <v>3</v>
      </c>
      <c r="F253" s="192" t="s">
        <v>1535</v>
      </c>
      <c r="H253" s="193">
        <v>2.7999999999999998</v>
      </c>
      <c r="I253" s="194"/>
      <c r="L253" s="191"/>
      <c r="M253" s="195"/>
      <c r="N253" s="196"/>
      <c r="O253" s="196"/>
      <c r="P253" s="196"/>
      <c r="Q253" s="196"/>
      <c r="R253" s="196"/>
      <c r="S253" s="196"/>
      <c r="T253" s="197"/>
      <c r="AT253" s="198" t="s">
        <v>165</v>
      </c>
      <c r="AU253" s="198" t="s">
        <v>82</v>
      </c>
      <c r="AV253" s="12" t="s">
        <v>82</v>
      </c>
      <c r="AW253" s="12" t="s">
        <v>33</v>
      </c>
      <c r="AX253" s="12" t="s">
        <v>80</v>
      </c>
      <c r="AY253" s="198" t="s">
        <v>154</v>
      </c>
    </row>
    <row r="254" s="1" customFormat="1" ht="16.5" customHeight="1">
      <c r="B254" s="175"/>
      <c r="C254" s="207" t="s">
        <v>573</v>
      </c>
      <c r="D254" s="207" t="s">
        <v>232</v>
      </c>
      <c r="E254" s="208" t="s">
        <v>1536</v>
      </c>
      <c r="F254" s="209" t="s">
        <v>1537</v>
      </c>
      <c r="G254" s="210" t="s">
        <v>253</v>
      </c>
      <c r="H254" s="211">
        <v>2.8420000000000001</v>
      </c>
      <c r="I254" s="212"/>
      <c r="J254" s="213">
        <f>ROUND(I254*H254,2)</f>
        <v>0</v>
      </c>
      <c r="K254" s="209" t="s">
        <v>160</v>
      </c>
      <c r="L254" s="214"/>
      <c r="M254" s="215" t="s">
        <v>3</v>
      </c>
      <c r="N254" s="216" t="s">
        <v>43</v>
      </c>
      <c r="O254" s="67"/>
      <c r="P254" s="185">
        <f>O254*H254</f>
        <v>0</v>
      </c>
      <c r="Q254" s="185">
        <v>0.00027</v>
      </c>
      <c r="R254" s="185">
        <f>Q254*H254</f>
        <v>0.00076734000000000004</v>
      </c>
      <c r="S254" s="185">
        <v>0</v>
      </c>
      <c r="T254" s="186">
        <f>S254*H254</f>
        <v>0</v>
      </c>
      <c r="AR254" s="19" t="s">
        <v>203</v>
      </c>
      <c r="AT254" s="19" t="s">
        <v>232</v>
      </c>
      <c r="AU254" s="19" t="s">
        <v>82</v>
      </c>
      <c r="AY254" s="19" t="s">
        <v>154</v>
      </c>
      <c r="BE254" s="187">
        <f>IF(N254="základní",J254,0)</f>
        <v>0</v>
      </c>
      <c r="BF254" s="187">
        <f>IF(N254="snížená",J254,0)</f>
        <v>0</v>
      </c>
      <c r="BG254" s="187">
        <f>IF(N254="zákl. přenesená",J254,0)</f>
        <v>0</v>
      </c>
      <c r="BH254" s="187">
        <f>IF(N254="sníž. přenesená",J254,0)</f>
        <v>0</v>
      </c>
      <c r="BI254" s="187">
        <f>IF(N254="nulová",J254,0)</f>
        <v>0</v>
      </c>
      <c r="BJ254" s="19" t="s">
        <v>80</v>
      </c>
      <c r="BK254" s="187">
        <f>ROUND(I254*H254,2)</f>
        <v>0</v>
      </c>
      <c r="BL254" s="19" t="s">
        <v>161</v>
      </c>
      <c r="BM254" s="19" t="s">
        <v>1538</v>
      </c>
    </row>
    <row r="255" s="12" customFormat="1">
      <c r="B255" s="191"/>
      <c r="D255" s="188" t="s">
        <v>165</v>
      </c>
      <c r="F255" s="192" t="s">
        <v>1539</v>
      </c>
      <c r="H255" s="193">
        <v>2.8420000000000001</v>
      </c>
      <c r="I255" s="194"/>
      <c r="L255" s="191"/>
      <c r="M255" s="195"/>
      <c r="N255" s="196"/>
      <c r="O255" s="196"/>
      <c r="P255" s="196"/>
      <c r="Q255" s="196"/>
      <c r="R255" s="196"/>
      <c r="S255" s="196"/>
      <c r="T255" s="197"/>
      <c r="AT255" s="198" t="s">
        <v>165</v>
      </c>
      <c r="AU255" s="198" t="s">
        <v>82</v>
      </c>
      <c r="AV255" s="12" t="s">
        <v>82</v>
      </c>
      <c r="AW255" s="12" t="s">
        <v>4</v>
      </c>
      <c r="AX255" s="12" t="s">
        <v>80</v>
      </c>
      <c r="AY255" s="198" t="s">
        <v>154</v>
      </c>
    </row>
    <row r="256" s="1" customFormat="1" ht="22.5" customHeight="1">
      <c r="B256" s="175"/>
      <c r="C256" s="176" t="s">
        <v>582</v>
      </c>
      <c r="D256" s="176" t="s">
        <v>156</v>
      </c>
      <c r="E256" s="177" t="s">
        <v>1540</v>
      </c>
      <c r="F256" s="178" t="s">
        <v>1541</v>
      </c>
      <c r="G256" s="179" t="s">
        <v>241</v>
      </c>
      <c r="H256" s="180">
        <v>3</v>
      </c>
      <c r="I256" s="181"/>
      <c r="J256" s="182">
        <f>ROUND(I256*H256,2)</f>
        <v>0</v>
      </c>
      <c r="K256" s="178" t="s">
        <v>160</v>
      </c>
      <c r="L256" s="37"/>
      <c r="M256" s="183" t="s">
        <v>3</v>
      </c>
      <c r="N256" s="184" t="s">
        <v>43</v>
      </c>
      <c r="O256" s="67"/>
      <c r="P256" s="185">
        <f>O256*H256</f>
        <v>0</v>
      </c>
      <c r="Q256" s="185">
        <v>0</v>
      </c>
      <c r="R256" s="185">
        <f>Q256*H256</f>
        <v>0</v>
      </c>
      <c r="S256" s="185">
        <v>0</v>
      </c>
      <c r="T256" s="186">
        <f>S256*H256</f>
        <v>0</v>
      </c>
      <c r="AR256" s="19" t="s">
        <v>161</v>
      </c>
      <c r="AT256" s="19" t="s">
        <v>156</v>
      </c>
      <c r="AU256" s="19" t="s">
        <v>82</v>
      </c>
      <c r="AY256" s="19" t="s">
        <v>154</v>
      </c>
      <c r="BE256" s="187">
        <f>IF(N256="základní",J256,0)</f>
        <v>0</v>
      </c>
      <c r="BF256" s="187">
        <f>IF(N256="snížená",J256,0)</f>
        <v>0</v>
      </c>
      <c r="BG256" s="187">
        <f>IF(N256="zákl. přenesená",J256,0)</f>
        <v>0</v>
      </c>
      <c r="BH256" s="187">
        <f>IF(N256="sníž. přenesená",J256,0)</f>
        <v>0</v>
      </c>
      <c r="BI256" s="187">
        <f>IF(N256="nulová",J256,0)</f>
        <v>0</v>
      </c>
      <c r="BJ256" s="19" t="s">
        <v>80</v>
      </c>
      <c r="BK256" s="187">
        <f>ROUND(I256*H256,2)</f>
        <v>0</v>
      </c>
      <c r="BL256" s="19" t="s">
        <v>161</v>
      </c>
      <c r="BM256" s="19" t="s">
        <v>1542</v>
      </c>
    </row>
    <row r="257" s="1" customFormat="1">
      <c r="B257" s="37"/>
      <c r="D257" s="188" t="s">
        <v>163</v>
      </c>
      <c r="F257" s="189" t="s">
        <v>614</v>
      </c>
      <c r="I257" s="121"/>
      <c r="L257" s="37"/>
      <c r="M257" s="190"/>
      <c r="N257" s="67"/>
      <c r="O257" s="67"/>
      <c r="P257" s="67"/>
      <c r="Q257" s="67"/>
      <c r="R257" s="67"/>
      <c r="S257" s="67"/>
      <c r="T257" s="68"/>
      <c r="AT257" s="19" t="s">
        <v>163</v>
      </c>
      <c r="AU257" s="19" t="s">
        <v>82</v>
      </c>
    </row>
    <row r="258" s="1" customFormat="1" ht="16.5" customHeight="1">
      <c r="B258" s="175"/>
      <c r="C258" s="207" t="s">
        <v>588</v>
      </c>
      <c r="D258" s="207" t="s">
        <v>232</v>
      </c>
      <c r="E258" s="208" t="s">
        <v>1543</v>
      </c>
      <c r="F258" s="209" t="s">
        <v>1544</v>
      </c>
      <c r="G258" s="210" t="s">
        <v>241</v>
      </c>
      <c r="H258" s="211">
        <v>1</v>
      </c>
      <c r="I258" s="212"/>
      <c r="J258" s="213">
        <f>ROUND(I258*H258,2)</f>
        <v>0</v>
      </c>
      <c r="K258" s="209" t="s">
        <v>160</v>
      </c>
      <c r="L258" s="214"/>
      <c r="M258" s="215" t="s">
        <v>3</v>
      </c>
      <c r="N258" s="216" t="s">
        <v>43</v>
      </c>
      <c r="O258" s="67"/>
      <c r="P258" s="185">
        <f>O258*H258</f>
        <v>0</v>
      </c>
      <c r="Q258" s="185">
        <v>5.0000000000000002E-05</v>
      </c>
      <c r="R258" s="185">
        <f>Q258*H258</f>
        <v>5.0000000000000002E-05</v>
      </c>
      <c r="S258" s="185">
        <v>0</v>
      </c>
      <c r="T258" s="186">
        <f>S258*H258</f>
        <v>0</v>
      </c>
      <c r="AR258" s="19" t="s">
        <v>203</v>
      </c>
      <c r="AT258" s="19" t="s">
        <v>232</v>
      </c>
      <c r="AU258" s="19" t="s">
        <v>82</v>
      </c>
      <c r="AY258" s="19" t="s">
        <v>154</v>
      </c>
      <c r="BE258" s="187">
        <f>IF(N258="základní",J258,0)</f>
        <v>0</v>
      </c>
      <c r="BF258" s="187">
        <f>IF(N258="snížená",J258,0)</f>
        <v>0</v>
      </c>
      <c r="BG258" s="187">
        <f>IF(N258="zákl. přenesená",J258,0)</f>
        <v>0</v>
      </c>
      <c r="BH258" s="187">
        <f>IF(N258="sníž. přenesená",J258,0)</f>
        <v>0</v>
      </c>
      <c r="BI258" s="187">
        <f>IF(N258="nulová",J258,0)</f>
        <v>0</v>
      </c>
      <c r="BJ258" s="19" t="s">
        <v>80</v>
      </c>
      <c r="BK258" s="187">
        <f>ROUND(I258*H258,2)</f>
        <v>0</v>
      </c>
      <c r="BL258" s="19" t="s">
        <v>161</v>
      </c>
      <c r="BM258" s="19" t="s">
        <v>1545</v>
      </c>
    </row>
    <row r="259" s="1" customFormat="1" ht="16.5" customHeight="1">
      <c r="B259" s="175"/>
      <c r="C259" s="207" t="s">
        <v>593</v>
      </c>
      <c r="D259" s="207" t="s">
        <v>232</v>
      </c>
      <c r="E259" s="208" t="s">
        <v>1546</v>
      </c>
      <c r="F259" s="209" t="s">
        <v>1547</v>
      </c>
      <c r="G259" s="210" t="s">
        <v>241</v>
      </c>
      <c r="H259" s="211">
        <v>1</v>
      </c>
      <c r="I259" s="212"/>
      <c r="J259" s="213">
        <f>ROUND(I259*H259,2)</f>
        <v>0</v>
      </c>
      <c r="K259" s="209" t="s">
        <v>160</v>
      </c>
      <c r="L259" s="214"/>
      <c r="M259" s="215" t="s">
        <v>3</v>
      </c>
      <c r="N259" s="216" t="s">
        <v>43</v>
      </c>
      <c r="O259" s="67"/>
      <c r="P259" s="185">
        <f>O259*H259</f>
        <v>0</v>
      </c>
      <c r="Q259" s="185">
        <v>0.00011</v>
      </c>
      <c r="R259" s="185">
        <f>Q259*H259</f>
        <v>0.00011</v>
      </c>
      <c r="S259" s="185">
        <v>0</v>
      </c>
      <c r="T259" s="186">
        <f>S259*H259</f>
        <v>0</v>
      </c>
      <c r="AR259" s="19" t="s">
        <v>203</v>
      </c>
      <c r="AT259" s="19" t="s">
        <v>232</v>
      </c>
      <c r="AU259" s="19" t="s">
        <v>82</v>
      </c>
      <c r="AY259" s="19" t="s">
        <v>154</v>
      </c>
      <c r="BE259" s="187">
        <f>IF(N259="základní",J259,0)</f>
        <v>0</v>
      </c>
      <c r="BF259" s="187">
        <f>IF(N259="snížená",J259,0)</f>
        <v>0</v>
      </c>
      <c r="BG259" s="187">
        <f>IF(N259="zákl. přenesená",J259,0)</f>
        <v>0</v>
      </c>
      <c r="BH259" s="187">
        <f>IF(N259="sníž. přenesená",J259,0)</f>
        <v>0</v>
      </c>
      <c r="BI259" s="187">
        <f>IF(N259="nulová",J259,0)</f>
        <v>0</v>
      </c>
      <c r="BJ259" s="19" t="s">
        <v>80</v>
      </c>
      <c r="BK259" s="187">
        <f>ROUND(I259*H259,2)</f>
        <v>0</v>
      </c>
      <c r="BL259" s="19" t="s">
        <v>161</v>
      </c>
      <c r="BM259" s="19" t="s">
        <v>1548</v>
      </c>
    </row>
    <row r="260" s="1" customFormat="1" ht="16.5" customHeight="1">
      <c r="B260" s="175"/>
      <c r="C260" s="207" t="s">
        <v>598</v>
      </c>
      <c r="D260" s="207" t="s">
        <v>232</v>
      </c>
      <c r="E260" s="208" t="s">
        <v>1549</v>
      </c>
      <c r="F260" s="209" t="s">
        <v>1550</v>
      </c>
      <c r="G260" s="210" t="s">
        <v>241</v>
      </c>
      <c r="H260" s="211">
        <v>1</v>
      </c>
      <c r="I260" s="212"/>
      <c r="J260" s="213">
        <f>ROUND(I260*H260,2)</f>
        <v>0</v>
      </c>
      <c r="K260" s="209" t="s">
        <v>160</v>
      </c>
      <c r="L260" s="214"/>
      <c r="M260" s="215" t="s">
        <v>3</v>
      </c>
      <c r="N260" s="216" t="s">
        <v>43</v>
      </c>
      <c r="O260" s="67"/>
      <c r="P260" s="185">
        <f>O260*H260</f>
        <v>0</v>
      </c>
      <c r="Q260" s="185">
        <v>0.00038000000000000002</v>
      </c>
      <c r="R260" s="185">
        <f>Q260*H260</f>
        <v>0.00038000000000000002</v>
      </c>
      <c r="S260" s="185">
        <v>0</v>
      </c>
      <c r="T260" s="186">
        <f>S260*H260</f>
        <v>0</v>
      </c>
      <c r="AR260" s="19" t="s">
        <v>203</v>
      </c>
      <c r="AT260" s="19" t="s">
        <v>232</v>
      </c>
      <c r="AU260" s="19" t="s">
        <v>82</v>
      </c>
      <c r="AY260" s="19" t="s">
        <v>154</v>
      </c>
      <c r="BE260" s="187">
        <f>IF(N260="základní",J260,0)</f>
        <v>0</v>
      </c>
      <c r="BF260" s="187">
        <f>IF(N260="snížená",J260,0)</f>
        <v>0</v>
      </c>
      <c r="BG260" s="187">
        <f>IF(N260="zákl. přenesená",J260,0)</f>
        <v>0</v>
      </c>
      <c r="BH260" s="187">
        <f>IF(N260="sníž. přenesená",J260,0)</f>
        <v>0</v>
      </c>
      <c r="BI260" s="187">
        <f>IF(N260="nulová",J260,0)</f>
        <v>0</v>
      </c>
      <c r="BJ260" s="19" t="s">
        <v>80</v>
      </c>
      <c r="BK260" s="187">
        <f>ROUND(I260*H260,2)</f>
        <v>0</v>
      </c>
      <c r="BL260" s="19" t="s">
        <v>161</v>
      </c>
      <c r="BM260" s="19" t="s">
        <v>1551</v>
      </c>
    </row>
    <row r="261" s="1" customFormat="1" ht="22.5" customHeight="1">
      <c r="B261" s="175"/>
      <c r="C261" s="176" t="s">
        <v>603</v>
      </c>
      <c r="D261" s="176" t="s">
        <v>156</v>
      </c>
      <c r="E261" s="177" t="s">
        <v>632</v>
      </c>
      <c r="F261" s="178" t="s">
        <v>1552</v>
      </c>
      <c r="G261" s="179" t="s">
        <v>241</v>
      </c>
      <c r="H261" s="180">
        <v>1</v>
      </c>
      <c r="I261" s="181"/>
      <c r="J261" s="182">
        <f>ROUND(I261*H261,2)</f>
        <v>0</v>
      </c>
      <c r="K261" s="178" t="s">
        <v>160</v>
      </c>
      <c r="L261" s="37"/>
      <c r="M261" s="183" t="s">
        <v>3</v>
      </c>
      <c r="N261" s="184" t="s">
        <v>43</v>
      </c>
      <c r="O261" s="67"/>
      <c r="P261" s="185">
        <f>O261*H261</f>
        <v>0</v>
      </c>
      <c r="Q261" s="185">
        <v>0</v>
      </c>
      <c r="R261" s="185">
        <f>Q261*H261</f>
        <v>0</v>
      </c>
      <c r="S261" s="185">
        <v>0</v>
      </c>
      <c r="T261" s="186">
        <f>S261*H261</f>
        <v>0</v>
      </c>
      <c r="AR261" s="19" t="s">
        <v>161</v>
      </c>
      <c r="AT261" s="19" t="s">
        <v>156</v>
      </c>
      <c r="AU261" s="19" t="s">
        <v>82</v>
      </c>
      <c r="AY261" s="19" t="s">
        <v>154</v>
      </c>
      <c r="BE261" s="187">
        <f>IF(N261="základní",J261,0)</f>
        <v>0</v>
      </c>
      <c r="BF261" s="187">
        <f>IF(N261="snížená",J261,0)</f>
        <v>0</v>
      </c>
      <c r="BG261" s="187">
        <f>IF(N261="zákl. přenesená",J261,0)</f>
        <v>0</v>
      </c>
      <c r="BH261" s="187">
        <f>IF(N261="sníž. přenesená",J261,0)</f>
        <v>0</v>
      </c>
      <c r="BI261" s="187">
        <f>IF(N261="nulová",J261,0)</f>
        <v>0</v>
      </c>
      <c r="BJ261" s="19" t="s">
        <v>80</v>
      </c>
      <c r="BK261" s="187">
        <f>ROUND(I261*H261,2)</f>
        <v>0</v>
      </c>
      <c r="BL261" s="19" t="s">
        <v>161</v>
      </c>
      <c r="BM261" s="19" t="s">
        <v>1553</v>
      </c>
    </row>
    <row r="262" s="1" customFormat="1" ht="16.5" customHeight="1">
      <c r="B262" s="175"/>
      <c r="C262" s="207" t="s">
        <v>610</v>
      </c>
      <c r="D262" s="207" t="s">
        <v>232</v>
      </c>
      <c r="E262" s="208" t="s">
        <v>1554</v>
      </c>
      <c r="F262" s="209" t="s">
        <v>1555</v>
      </c>
      <c r="G262" s="210" t="s">
        <v>241</v>
      </c>
      <c r="H262" s="211">
        <v>1</v>
      </c>
      <c r="I262" s="212"/>
      <c r="J262" s="213">
        <f>ROUND(I262*H262,2)</f>
        <v>0</v>
      </c>
      <c r="K262" s="209" t="s">
        <v>160</v>
      </c>
      <c r="L262" s="214"/>
      <c r="M262" s="215" t="s">
        <v>3</v>
      </c>
      <c r="N262" s="216" t="s">
        <v>43</v>
      </c>
      <c r="O262" s="67"/>
      <c r="P262" s="185">
        <f>O262*H262</f>
        <v>0</v>
      </c>
      <c r="Q262" s="185">
        <v>9.0000000000000006E-05</v>
      </c>
      <c r="R262" s="185">
        <f>Q262*H262</f>
        <v>9.0000000000000006E-05</v>
      </c>
      <c r="S262" s="185">
        <v>0</v>
      </c>
      <c r="T262" s="186">
        <f>S262*H262</f>
        <v>0</v>
      </c>
      <c r="AR262" s="19" t="s">
        <v>203</v>
      </c>
      <c r="AT262" s="19" t="s">
        <v>232</v>
      </c>
      <c r="AU262" s="19" t="s">
        <v>82</v>
      </c>
      <c r="AY262" s="19" t="s">
        <v>154</v>
      </c>
      <c r="BE262" s="187">
        <f>IF(N262="základní",J262,0)</f>
        <v>0</v>
      </c>
      <c r="BF262" s="187">
        <f>IF(N262="snížená",J262,0)</f>
        <v>0</v>
      </c>
      <c r="BG262" s="187">
        <f>IF(N262="zákl. přenesená",J262,0)</f>
        <v>0</v>
      </c>
      <c r="BH262" s="187">
        <f>IF(N262="sníž. přenesená",J262,0)</f>
        <v>0</v>
      </c>
      <c r="BI262" s="187">
        <f>IF(N262="nulová",J262,0)</f>
        <v>0</v>
      </c>
      <c r="BJ262" s="19" t="s">
        <v>80</v>
      </c>
      <c r="BK262" s="187">
        <f>ROUND(I262*H262,2)</f>
        <v>0</v>
      </c>
      <c r="BL262" s="19" t="s">
        <v>161</v>
      </c>
      <c r="BM262" s="19" t="s">
        <v>1556</v>
      </c>
    </row>
    <row r="263" s="11" customFormat="1" ht="22.8" customHeight="1">
      <c r="B263" s="162"/>
      <c r="D263" s="163" t="s">
        <v>71</v>
      </c>
      <c r="E263" s="173" t="s">
        <v>213</v>
      </c>
      <c r="F263" s="173" t="s">
        <v>978</v>
      </c>
      <c r="I263" s="165"/>
      <c r="J263" s="174">
        <f>BK263</f>
        <v>0</v>
      </c>
      <c r="L263" s="162"/>
      <c r="M263" s="167"/>
      <c r="N263" s="168"/>
      <c r="O263" s="168"/>
      <c r="P263" s="169">
        <f>SUM(P264:P277)</f>
        <v>0</v>
      </c>
      <c r="Q263" s="168"/>
      <c r="R263" s="169">
        <f>SUM(R264:R277)</f>
        <v>0.00077850000000000011</v>
      </c>
      <c r="S263" s="168"/>
      <c r="T263" s="170">
        <f>SUM(T264:T277)</f>
        <v>0.0106</v>
      </c>
      <c r="AR263" s="163" t="s">
        <v>80</v>
      </c>
      <c r="AT263" s="171" t="s">
        <v>71</v>
      </c>
      <c r="AU263" s="171" t="s">
        <v>80</v>
      </c>
      <c r="AY263" s="163" t="s">
        <v>154</v>
      </c>
      <c r="BK263" s="172">
        <f>SUM(BK264:BK277)</f>
        <v>0</v>
      </c>
    </row>
    <row r="264" s="1" customFormat="1" ht="22.5" customHeight="1">
      <c r="B264" s="175"/>
      <c r="C264" s="176" t="s">
        <v>615</v>
      </c>
      <c r="D264" s="176" t="s">
        <v>156</v>
      </c>
      <c r="E264" s="177" t="s">
        <v>1005</v>
      </c>
      <c r="F264" s="178" t="s">
        <v>1006</v>
      </c>
      <c r="G264" s="179" t="s">
        <v>206</v>
      </c>
      <c r="H264" s="180">
        <v>94.5</v>
      </c>
      <c r="I264" s="181"/>
      <c r="J264" s="182">
        <f>ROUND(I264*H264,2)</f>
        <v>0</v>
      </c>
      <c r="K264" s="178" t="s">
        <v>160</v>
      </c>
      <c r="L264" s="37"/>
      <c r="M264" s="183" t="s">
        <v>3</v>
      </c>
      <c r="N264" s="184" t="s">
        <v>43</v>
      </c>
      <c r="O264" s="67"/>
      <c r="P264" s="185">
        <f>O264*H264</f>
        <v>0</v>
      </c>
      <c r="Q264" s="185">
        <v>0</v>
      </c>
      <c r="R264" s="185">
        <f>Q264*H264</f>
        <v>0</v>
      </c>
      <c r="S264" s="185">
        <v>0</v>
      </c>
      <c r="T264" s="186">
        <f>S264*H264</f>
        <v>0</v>
      </c>
      <c r="AR264" s="19" t="s">
        <v>161</v>
      </c>
      <c r="AT264" s="19" t="s">
        <v>156</v>
      </c>
      <c r="AU264" s="19" t="s">
        <v>82</v>
      </c>
      <c r="AY264" s="19" t="s">
        <v>154</v>
      </c>
      <c r="BE264" s="187">
        <f>IF(N264="základní",J264,0)</f>
        <v>0</v>
      </c>
      <c r="BF264" s="187">
        <f>IF(N264="snížená",J264,0)</f>
        <v>0</v>
      </c>
      <c r="BG264" s="187">
        <f>IF(N264="zákl. přenesená",J264,0)</f>
        <v>0</v>
      </c>
      <c r="BH264" s="187">
        <f>IF(N264="sníž. přenesená",J264,0)</f>
        <v>0</v>
      </c>
      <c r="BI264" s="187">
        <f>IF(N264="nulová",J264,0)</f>
        <v>0</v>
      </c>
      <c r="BJ264" s="19" t="s">
        <v>80</v>
      </c>
      <c r="BK264" s="187">
        <f>ROUND(I264*H264,2)</f>
        <v>0</v>
      </c>
      <c r="BL264" s="19" t="s">
        <v>161</v>
      </c>
      <c r="BM264" s="19" t="s">
        <v>1557</v>
      </c>
    </row>
    <row r="265" s="1" customFormat="1">
      <c r="B265" s="37"/>
      <c r="D265" s="188" t="s">
        <v>163</v>
      </c>
      <c r="F265" s="189" t="s">
        <v>1008</v>
      </c>
      <c r="I265" s="121"/>
      <c r="L265" s="37"/>
      <c r="M265" s="190"/>
      <c r="N265" s="67"/>
      <c r="O265" s="67"/>
      <c r="P265" s="67"/>
      <c r="Q265" s="67"/>
      <c r="R265" s="67"/>
      <c r="S265" s="67"/>
      <c r="T265" s="68"/>
      <c r="AT265" s="19" t="s">
        <v>163</v>
      </c>
      <c r="AU265" s="19" t="s">
        <v>82</v>
      </c>
    </row>
    <row r="266" s="12" customFormat="1">
      <c r="B266" s="191"/>
      <c r="D266" s="188" t="s">
        <v>165</v>
      </c>
      <c r="E266" s="198" t="s">
        <v>3</v>
      </c>
      <c r="F266" s="192" t="s">
        <v>1558</v>
      </c>
      <c r="H266" s="193">
        <v>94.5</v>
      </c>
      <c r="I266" s="194"/>
      <c r="L266" s="191"/>
      <c r="M266" s="195"/>
      <c r="N266" s="196"/>
      <c r="O266" s="196"/>
      <c r="P266" s="196"/>
      <c r="Q266" s="196"/>
      <c r="R266" s="196"/>
      <c r="S266" s="196"/>
      <c r="T266" s="197"/>
      <c r="AT266" s="198" t="s">
        <v>165</v>
      </c>
      <c r="AU266" s="198" t="s">
        <v>82</v>
      </c>
      <c r="AV266" s="12" t="s">
        <v>82</v>
      </c>
      <c r="AW266" s="12" t="s">
        <v>33</v>
      </c>
      <c r="AX266" s="12" t="s">
        <v>80</v>
      </c>
      <c r="AY266" s="198" t="s">
        <v>154</v>
      </c>
    </row>
    <row r="267" s="1" customFormat="1" ht="22.5" customHeight="1">
      <c r="B267" s="175"/>
      <c r="C267" s="176" t="s">
        <v>619</v>
      </c>
      <c r="D267" s="176" t="s">
        <v>156</v>
      </c>
      <c r="E267" s="177" t="s">
        <v>1010</v>
      </c>
      <c r="F267" s="178" t="s">
        <v>1011</v>
      </c>
      <c r="G267" s="179" t="s">
        <v>206</v>
      </c>
      <c r="H267" s="180">
        <v>2835</v>
      </c>
      <c r="I267" s="181"/>
      <c r="J267" s="182">
        <f>ROUND(I267*H267,2)</f>
        <v>0</v>
      </c>
      <c r="K267" s="178" t="s">
        <v>160</v>
      </c>
      <c r="L267" s="37"/>
      <c r="M267" s="183" t="s">
        <v>3</v>
      </c>
      <c r="N267" s="184" t="s">
        <v>43</v>
      </c>
      <c r="O267" s="67"/>
      <c r="P267" s="185">
        <f>O267*H267</f>
        <v>0</v>
      </c>
      <c r="Q267" s="185">
        <v>0</v>
      </c>
      <c r="R267" s="185">
        <f>Q267*H267</f>
        <v>0</v>
      </c>
      <c r="S267" s="185">
        <v>0</v>
      </c>
      <c r="T267" s="186">
        <f>S267*H267</f>
        <v>0</v>
      </c>
      <c r="AR267" s="19" t="s">
        <v>161</v>
      </c>
      <c r="AT267" s="19" t="s">
        <v>156</v>
      </c>
      <c r="AU267" s="19" t="s">
        <v>82</v>
      </c>
      <c r="AY267" s="19" t="s">
        <v>154</v>
      </c>
      <c r="BE267" s="187">
        <f>IF(N267="základní",J267,0)</f>
        <v>0</v>
      </c>
      <c r="BF267" s="187">
        <f>IF(N267="snížená",J267,0)</f>
        <v>0</v>
      </c>
      <c r="BG267" s="187">
        <f>IF(N267="zákl. přenesená",J267,0)</f>
        <v>0</v>
      </c>
      <c r="BH267" s="187">
        <f>IF(N267="sníž. přenesená",J267,0)</f>
        <v>0</v>
      </c>
      <c r="BI267" s="187">
        <f>IF(N267="nulová",J267,0)</f>
        <v>0</v>
      </c>
      <c r="BJ267" s="19" t="s">
        <v>80</v>
      </c>
      <c r="BK267" s="187">
        <f>ROUND(I267*H267,2)</f>
        <v>0</v>
      </c>
      <c r="BL267" s="19" t="s">
        <v>161</v>
      </c>
      <c r="BM267" s="19" t="s">
        <v>1559</v>
      </c>
    </row>
    <row r="268" s="1" customFormat="1">
      <c r="B268" s="37"/>
      <c r="D268" s="188" t="s">
        <v>163</v>
      </c>
      <c r="F268" s="189" t="s">
        <v>1008</v>
      </c>
      <c r="I268" s="121"/>
      <c r="L268" s="37"/>
      <c r="M268" s="190"/>
      <c r="N268" s="67"/>
      <c r="O268" s="67"/>
      <c r="P268" s="67"/>
      <c r="Q268" s="67"/>
      <c r="R268" s="67"/>
      <c r="S268" s="67"/>
      <c r="T268" s="68"/>
      <c r="AT268" s="19" t="s">
        <v>163</v>
      </c>
      <c r="AU268" s="19" t="s">
        <v>82</v>
      </c>
    </row>
    <row r="269" s="12" customFormat="1">
      <c r="B269" s="191"/>
      <c r="D269" s="188" t="s">
        <v>165</v>
      </c>
      <c r="F269" s="192" t="s">
        <v>1560</v>
      </c>
      <c r="H269" s="193">
        <v>2835</v>
      </c>
      <c r="I269" s="194"/>
      <c r="L269" s="191"/>
      <c r="M269" s="195"/>
      <c r="N269" s="196"/>
      <c r="O269" s="196"/>
      <c r="P269" s="196"/>
      <c r="Q269" s="196"/>
      <c r="R269" s="196"/>
      <c r="S269" s="196"/>
      <c r="T269" s="197"/>
      <c r="AT269" s="198" t="s">
        <v>165</v>
      </c>
      <c r="AU269" s="198" t="s">
        <v>82</v>
      </c>
      <c r="AV269" s="12" t="s">
        <v>82</v>
      </c>
      <c r="AW269" s="12" t="s">
        <v>4</v>
      </c>
      <c r="AX269" s="12" t="s">
        <v>80</v>
      </c>
      <c r="AY269" s="198" t="s">
        <v>154</v>
      </c>
    </row>
    <row r="270" s="1" customFormat="1" ht="22.5" customHeight="1">
      <c r="B270" s="175"/>
      <c r="C270" s="176" t="s">
        <v>623</v>
      </c>
      <c r="D270" s="176" t="s">
        <v>156</v>
      </c>
      <c r="E270" s="177" t="s">
        <v>1014</v>
      </c>
      <c r="F270" s="178" t="s">
        <v>1015</v>
      </c>
      <c r="G270" s="179" t="s">
        <v>206</v>
      </c>
      <c r="H270" s="180">
        <v>94.5</v>
      </c>
      <c r="I270" s="181"/>
      <c r="J270" s="182">
        <f>ROUND(I270*H270,2)</f>
        <v>0</v>
      </c>
      <c r="K270" s="178" t="s">
        <v>160</v>
      </c>
      <c r="L270" s="37"/>
      <c r="M270" s="183" t="s">
        <v>3</v>
      </c>
      <c r="N270" s="184" t="s">
        <v>43</v>
      </c>
      <c r="O270" s="67"/>
      <c r="P270" s="185">
        <f>O270*H270</f>
        <v>0</v>
      </c>
      <c r="Q270" s="185">
        <v>0</v>
      </c>
      <c r="R270" s="185">
        <f>Q270*H270</f>
        <v>0</v>
      </c>
      <c r="S270" s="185">
        <v>0</v>
      </c>
      <c r="T270" s="186">
        <f>S270*H270</f>
        <v>0</v>
      </c>
      <c r="AR270" s="19" t="s">
        <v>161</v>
      </c>
      <c r="AT270" s="19" t="s">
        <v>156</v>
      </c>
      <c r="AU270" s="19" t="s">
        <v>82</v>
      </c>
      <c r="AY270" s="19" t="s">
        <v>154</v>
      </c>
      <c r="BE270" s="187">
        <f>IF(N270="základní",J270,0)</f>
        <v>0</v>
      </c>
      <c r="BF270" s="187">
        <f>IF(N270="snížená",J270,0)</f>
        <v>0</v>
      </c>
      <c r="BG270" s="187">
        <f>IF(N270="zákl. přenesená",J270,0)</f>
        <v>0</v>
      </c>
      <c r="BH270" s="187">
        <f>IF(N270="sníž. přenesená",J270,0)</f>
        <v>0</v>
      </c>
      <c r="BI270" s="187">
        <f>IF(N270="nulová",J270,0)</f>
        <v>0</v>
      </c>
      <c r="BJ270" s="19" t="s">
        <v>80</v>
      </c>
      <c r="BK270" s="187">
        <f>ROUND(I270*H270,2)</f>
        <v>0</v>
      </c>
      <c r="BL270" s="19" t="s">
        <v>161</v>
      </c>
      <c r="BM270" s="19" t="s">
        <v>1561</v>
      </c>
    </row>
    <row r="271" s="1" customFormat="1">
      <c r="B271" s="37"/>
      <c r="D271" s="188" t="s">
        <v>163</v>
      </c>
      <c r="F271" s="189" t="s">
        <v>1017</v>
      </c>
      <c r="I271" s="121"/>
      <c r="L271" s="37"/>
      <c r="M271" s="190"/>
      <c r="N271" s="67"/>
      <c r="O271" s="67"/>
      <c r="P271" s="67"/>
      <c r="Q271" s="67"/>
      <c r="R271" s="67"/>
      <c r="S271" s="67"/>
      <c r="T271" s="68"/>
      <c r="AT271" s="19" t="s">
        <v>163</v>
      </c>
      <c r="AU271" s="19" t="s">
        <v>82</v>
      </c>
    </row>
    <row r="272" s="1" customFormat="1" ht="16.5" customHeight="1">
      <c r="B272" s="175"/>
      <c r="C272" s="176" t="s">
        <v>627</v>
      </c>
      <c r="D272" s="176" t="s">
        <v>156</v>
      </c>
      <c r="E272" s="177" t="s">
        <v>1018</v>
      </c>
      <c r="F272" s="178" t="s">
        <v>1019</v>
      </c>
      <c r="G272" s="179" t="s">
        <v>206</v>
      </c>
      <c r="H272" s="180">
        <v>56.25</v>
      </c>
      <c r="I272" s="181"/>
      <c r="J272" s="182">
        <f>ROUND(I272*H272,2)</f>
        <v>0</v>
      </c>
      <c r="K272" s="178" t="s">
        <v>160</v>
      </c>
      <c r="L272" s="37"/>
      <c r="M272" s="183" t="s">
        <v>3</v>
      </c>
      <c r="N272" s="184" t="s">
        <v>43</v>
      </c>
      <c r="O272" s="67"/>
      <c r="P272" s="185">
        <f>O272*H272</f>
        <v>0</v>
      </c>
      <c r="Q272" s="185">
        <v>1.0000000000000001E-05</v>
      </c>
      <c r="R272" s="185">
        <f>Q272*H272</f>
        <v>0.00056250000000000007</v>
      </c>
      <c r="S272" s="185">
        <v>0</v>
      </c>
      <c r="T272" s="186">
        <f>S272*H272</f>
        <v>0</v>
      </c>
      <c r="AR272" s="19" t="s">
        <v>161</v>
      </c>
      <c r="AT272" s="19" t="s">
        <v>156</v>
      </c>
      <c r="AU272" s="19" t="s">
        <v>82</v>
      </c>
      <c r="AY272" s="19" t="s">
        <v>154</v>
      </c>
      <c r="BE272" s="187">
        <f>IF(N272="základní",J272,0)</f>
        <v>0</v>
      </c>
      <c r="BF272" s="187">
        <f>IF(N272="snížená",J272,0)</f>
        <v>0</v>
      </c>
      <c r="BG272" s="187">
        <f>IF(N272="zákl. přenesená",J272,0)</f>
        <v>0</v>
      </c>
      <c r="BH272" s="187">
        <f>IF(N272="sníž. přenesená",J272,0)</f>
        <v>0</v>
      </c>
      <c r="BI272" s="187">
        <f>IF(N272="nulová",J272,0)</f>
        <v>0</v>
      </c>
      <c r="BJ272" s="19" t="s">
        <v>80</v>
      </c>
      <c r="BK272" s="187">
        <f>ROUND(I272*H272,2)</f>
        <v>0</v>
      </c>
      <c r="BL272" s="19" t="s">
        <v>161</v>
      </c>
      <c r="BM272" s="19" t="s">
        <v>1562</v>
      </c>
    </row>
    <row r="273" s="1" customFormat="1">
      <c r="B273" s="37"/>
      <c r="D273" s="188" t="s">
        <v>163</v>
      </c>
      <c r="F273" s="189" t="s">
        <v>1021</v>
      </c>
      <c r="I273" s="121"/>
      <c r="L273" s="37"/>
      <c r="M273" s="190"/>
      <c r="N273" s="67"/>
      <c r="O273" s="67"/>
      <c r="P273" s="67"/>
      <c r="Q273" s="67"/>
      <c r="R273" s="67"/>
      <c r="S273" s="67"/>
      <c r="T273" s="68"/>
      <c r="AT273" s="19" t="s">
        <v>163</v>
      </c>
      <c r="AU273" s="19" t="s">
        <v>82</v>
      </c>
    </row>
    <row r="274" s="12" customFormat="1">
      <c r="B274" s="191"/>
      <c r="D274" s="188" t="s">
        <v>165</v>
      </c>
      <c r="E274" s="198" t="s">
        <v>3</v>
      </c>
      <c r="F274" s="192" t="s">
        <v>1563</v>
      </c>
      <c r="H274" s="193">
        <v>56.25</v>
      </c>
      <c r="I274" s="194"/>
      <c r="L274" s="191"/>
      <c r="M274" s="195"/>
      <c r="N274" s="196"/>
      <c r="O274" s="196"/>
      <c r="P274" s="196"/>
      <c r="Q274" s="196"/>
      <c r="R274" s="196"/>
      <c r="S274" s="196"/>
      <c r="T274" s="197"/>
      <c r="AT274" s="198" t="s">
        <v>165</v>
      </c>
      <c r="AU274" s="198" t="s">
        <v>82</v>
      </c>
      <c r="AV274" s="12" t="s">
        <v>82</v>
      </c>
      <c r="AW274" s="12" t="s">
        <v>33</v>
      </c>
      <c r="AX274" s="12" t="s">
        <v>80</v>
      </c>
      <c r="AY274" s="198" t="s">
        <v>154</v>
      </c>
    </row>
    <row r="275" s="1" customFormat="1" ht="22.5" customHeight="1">
      <c r="B275" s="175"/>
      <c r="C275" s="176" t="s">
        <v>631</v>
      </c>
      <c r="D275" s="176" t="s">
        <v>156</v>
      </c>
      <c r="E275" s="177" t="s">
        <v>1190</v>
      </c>
      <c r="F275" s="178" t="s">
        <v>1191</v>
      </c>
      <c r="G275" s="179" t="s">
        <v>253</v>
      </c>
      <c r="H275" s="180">
        <v>0.20000000000000001</v>
      </c>
      <c r="I275" s="181"/>
      <c r="J275" s="182">
        <f>ROUND(I275*H275,2)</f>
        <v>0</v>
      </c>
      <c r="K275" s="178" t="s">
        <v>160</v>
      </c>
      <c r="L275" s="37"/>
      <c r="M275" s="183" t="s">
        <v>3</v>
      </c>
      <c r="N275" s="184" t="s">
        <v>43</v>
      </c>
      <c r="O275" s="67"/>
      <c r="P275" s="185">
        <f>O275*H275</f>
        <v>0</v>
      </c>
      <c r="Q275" s="185">
        <v>0.00108</v>
      </c>
      <c r="R275" s="185">
        <f>Q275*H275</f>
        <v>0.00021600000000000002</v>
      </c>
      <c r="S275" s="185">
        <v>0.052999999999999998</v>
      </c>
      <c r="T275" s="186">
        <f>S275*H275</f>
        <v>0.0106</v>
      </c>
      <c r="AR275" s="19" t="s">
        <v>161</v>
      </c>
      <c r="AT275" s="19" t="s">
        <v>156</v>
      </c>
      <c r="AU275" s="19" t="s">
        <v>82</v>
      </c>
      <c r="AY275" s="19" t="s">
        <v>154</v>
      </c>
      <c r="BE275" s="187">
        <f>IF(N275="základní",J275,0)</f>
        <v>0</v>
      </c>
      <c r="BF275" s="187">
        <f>IF(N275="snížená",J275,0)</f>
        <v>0</v>
      </c>
      <c r="BG275" s="187">
        <f>IF(N275="zákl. přenesená",J275,0)</f>
        <v>0</v>
      </c>
      <c r="BH275" s="187">
        <f>IF(N275="sníž. přenesená",J275,0)</f>
        <v>0</v>
      </c>
      <c r="BI275" s="187">
        <f>IF(N275="nulová",J275,0)</f>
        <v>0</v>
      </c>
      <c r="BJ275" s="19" t="s">
        <v>80</v>
      </c>
      <c r="BK275" s="187">
        <f>ROUND(I275*H275,2)</f>
        <v>0</v>
      </c>
      <c r="BL275" s="19" t="s">
        <v>161</v>
      </c>
      <c r="BM275" s="19" t="s">
        <v>1564</v>
      </c>
    </row>
    <row r="276" s="1" customFormat="1">
      <c r="B276" s="37"/>
      <c r="D276" s="188" t="s">
        <v>163</v>
      </c>
      <c r="F276" s="189" t="s">
        <v>1184</v>
      </c>
      <c r="I276" s="121"/>
      <c r="L276" s="37"/>
      <c r="M276" s="190"/>
      <c r="N276" s="67"/>
      <c r="O276" s="67"/>
      <c r="P276" s="67"/>
      <c r="Q276" s="67"/>
      <c r="R276" s="67"/>
      <c r="S276" s="67"/>
      <c r="T276" s="68"/>
      <c r="AT276" s="19" t="s">
        <v>163</v>
      </c>
      <c r="AU276" s="19" t="s">
        <v>82</v>
      </c>
    </row>
    <row r="277" s="12" customFormat="1">
      <c r="B277" s="191"/>
      <c r="D277" s="188" t="s">
        <v>165</v>
      </c>
      <c r="E277" s="198" t="s">
        <v>3</v>
      </c>
      <c r="F277" s="192" t="s">
        <v>1565</v>
      </c>
      <c r="H277" s="193">
        <v>0.20000000000000001</v>
      </c>
      <c r="I277" s="194"/>
      <c r="L277" s="191"/>
      <c r="M277" s="195"/>
      <c r="N277" s="196"/>
      <c r="O277" s="196"/>
      <c r="P277" s="196"/>
      <c r="Q277" s="196"/>
      <c r="R277" s="196"/>
      <c r="S277" s="196"/>
      <c r="T277" s="197"/>
      <c r="AT277" s="198" t="s">
        <v>165</v>
      </c>
      <c r="AU277" s="198" t="s">
        <v>82</v>
      </c>
      <c r="AV277" s="12" t="s">
        <v>82</v>
      </c>
      <c r="AW277" s="12" t="s">
        <v>33</v>
      </c>
      <c r="AX277" s="12" t="s">
        <v>80</v>
      </c>
      <c r="AY277" s="198" t="s">
        <v>154</v>
      </c>
    </row>
    <row r="278" s="11" customFormat="1" ht="22.8" customHeight="1">
      <c r="B278" s="162"/>
      <c r="D278" s="163" t="s">
        <v>71</v>
      </c>
      <c r="E278" s="173" t="s">
        <v>836</v>
      </c>
      <c r="F278" s="173" t="s">
        <v>351</v>
      </c>
      <c r="I278" s="165"/>
      <c r="J278" s="174">
        <f>BK278</f>
        <v>0</v>
      </c>
      <c r="L278" s="162"/>
      <c r="M278" s="167"/>
      <c r="N278" s="168"/>
      <c r="O278" s="168"/>
      <c r="P278" s="169">
        <f>SUM(P279:P280)</f>
        <v>0</v>
      </c>
      <c r="Q278" s="168"/>
      <c r="R278" s="169">
        <f>SUM(R279:R280)</f>
        <v>0</v>
      </c>
      <c r="S278" s="168"/>
      <c r="T278" s="170">
        <f>SUM(T279:T280)</f>
        <v>0</v>
      </c>
      <c r="AR278" s="163" t="s">
        <v>80</v>
      </c>
      <c r="AT278" s="171" t="s">
        <v>71</v>
      </c>
      <c r="AU278" s="171" t="s">
        <v>80</v>
      </c>
      <c r="AY278" s="163" t="s">
        <v>154</v>
      </c>
      <c r="BK278" s="172">
        <f>SUM(BK279:BK280)</f>
        <v>0</v>
      </c>
    </row>
    <row r="279" s="1" customFormat="1" ht="22.5" customHeight="1">
      <c r="B279" s="175"/>
      <c r="C279" s="176" t="s">
        <v>635</v>
      </c>
      <c r="D279" s="176" t="s">
        <v>156</v>
      </c>
      <c r="E279" s="177" t="s">
        <v>1566</v>
      </c>
      <c r="F279" s="178" t="s">
        <v>1567</v>
      </c>
      <c r="G279" s="179" t="s">
        <v>235</v>
      </c>
      <c r="H279" s="180">
        <v>262.28199999999998</v>
      </c>
      <c r="I279" s="181"/>
      <c r="J279" s="182">
        <f>ROUND(I279*H279,2)</f>
        <v>0</v>
      </c>
      <c r="K279" s="178" t="s">
        <v>160</v>
      </c>
      <c r="L279" s="37"/>
      <c r="M279" s="183" t="s">
        <v>3</v>
      </c>
      <c r="N279" s="184" t="s">
        <v>43</v>
      </c>
      <c r="O279" s="67"/>
      <c r="P279" s="185">
        <f>O279*H279</f>
        <v>0</v>
      </c>
      <c r="Q279" s="185">
        <v>0</v>
      </c>
      <c r="R279" s="185">
        <f>Q279*H279</f>
        <v>0</v>
      </c>
      <c r="S279" s="185">
        <v>0</v>
      </c>
      <c r="T279" s="186">
        <f>S279*H279</f>
        <v>0</v>
      </c>
      <c r="AR279" s="19" t="s">
        <v>161</v>
      </c>
      <c r="AT279" s="19" t="s">
        <v>156</v>
      </c>
      <c r="AU279" s="19" t="s">
        <v>82</v>
      </c>
      <c r="AY279" s="19" t="s">
        <v>154</v>
      </c>
      <c r="BE279" s="187">
        <f>IF(N279="základní",J279,0)</f>
        <v>0</v>
      </c>
      <c r="BF279" s="187">
        <f>IF(N279="snížená",J279,0)</f>
        <v>0</v>
      </c>
      <c r="BG279" s="187">
        <f>IF(N279="zákl. přenesená",J279,0)</f>
        <v>0</v>
      </c>
      <c r="BH279" s="187">
        <f>IF(N279="sníž. přenesená",J279,0)</f>
        <v>0</v>
      </c>
      <c r="BI279" s="187">
        <f>IF(N279="nulová",J279,0)</f>
        <v>0</v>
      </c>
      <c r="BJ279" s="19" t="s">
        <v>80</v>
      </c>
      <c r="BK279" s="187">
        <f>ROUND(I279*H279,2)</f>
        <v>0</v>
      </c>
      <c r="BL279" s="19" t="s">
        <v>161</v>
      </c>
      <c r="BM279" s="19" t="s">
        <v>1568</v>
      </c>
    </row>
    <row r="280" s="1" customFormat="1">
      <c r="B280" s="37"/>
      <c r="D280" s="188" t="s">
        <v>163</v>
      </c>
      <c r="F280" s="189" t="s">
        <v>1569</v>
      </c>
      <c r="I280" s="121"/>
      <c r="L280" s="37"/>
      <c r="M280" s="190"/>
      <c r="N280" s="67"/>
      <c r="O280" s="67"/>
      <c r="P280" s="67"/>
      <c r="Q280" s="67"/>
      <c r="R280" s="67"/>
      <c r="S280" s="67"/>
      <c r="T280" s="68"/>
      <c r="AT280" s="19" t="s">
        <v>163</v>
      </c>
      <c r="AU280" s="19" t="s">
        <v>82</v>
      </c>
    </row>
    <row r="281" s="11" customFormat="1" ht="25.92" customHeight="1">
      <c r="B281" s="162"/>
      <c r="D281" s="163" t="s">
        <v>71</v>
      </c>
      <c r="E281" s="164" t="s">
        <v>1027</v>
      </c>
      <c r="F281" s="164" t="s">
        <v>1028</v>
      </c>
      <c r="I281" s="165"/>
      <c r="J281" s="166">
        <f>BK281</f>
        <v>0</v>
      </c>
      <c r="L281" s="162"/>
      <c r="M281" s="167"/>
      <c r="N281" s="168"/>
      <c r="O281" s="168"/>
      <c r="P281" s="169">
        <f>P282+P303+P327+P340+P352+P368+P391+P452+P460+P483+P508+P516+P532+P539+P551+P567</f>
        <v>0</v>
      </c>
      <c r="Q281" s="168"/>
      <c r="R281" s="169">
        <f>R282+R303+R327+R340+R352+R368+R391+R452+R460+R483+R508+R516+R532+R539+R551+R567</f>
        <v>9.6237028800000015</v>
      </c>
      <c r="S281" s="168"/>
      <c r="T281" s="170">
        <f>T282+T303+T327+T340+T352+T368+T391+T452+T460+T483+T508+T516+T532+T539+T551+T567</f>
        <v>0</v>
      </c>
      <c r="AR281" s="163" t="s">
        <v>82</v>
      </c>
      <c r="AT281" s="171" t="s">
        <v>71</v>
      </c>
      <c r="AU281" s="171" t="s">
        <v>72</v>
      </c>
      <c r="AY281" s="163" t="s">
        <v>154</v>
      </c>
      <c r="BK281" s="172">
        <f>BK282+BK303+BK327+BK340+BK352+BK368+BK391+BK452+BK460+BK483+BK508+BK516+BK532+BK539+BK551+BK567</f>
        <v>0</v>
      </c>
    </row>
    <row r="282" s="11" customFormat="1" ht="22.8" customHeight="1">
      <c r="B282" s="162"/>
      <c r="D282" s="163" t="s">
        <v>71</v>
      </c>
      <c r="E282" s="173" t="s">
        <v>1029</v>
      </c>
      <c r="F282" s="173" t="s">
        <v>1030</v>
      </c>
      <c r="I282" s="165"/>
      <c r="J282" s="174">
        <f>BK282</f>
        <v>0</v>
      </c>
      <c r="L282" s="162"/>
      <c r="M282" s="167"/>
      <c r="N282" s="168"/>
      <c r="O282" s="168"/>
      <c r="P282" s="169">
        <f>SUM(P283:P302)</f>
        <v>0</v>
      </c>
      <c r="Q282" s="168"/>
      <c r="R282" s="169">
        <f>SUM(R283:R302)</f>
        <v>0.22643779999999997</v>
      </c>
      <c r="S282" s="168"/>
      <c r="T282" s="170">
        <f>SUM(T283:T302)</f>
        <v>0</v>
      </c>
      <c r="AR282" s="163" t="s">
        <v>82</v>
      </c>
      <c r="AT282" s="171" t="s">
        <v>71</v>
      </c>
      <c r="AU282" s="171" t="s">
        <v>80</v>
      </c>
      <c r="AY282" s="163" t="s">
        <v>154</v>
      </c>
      <c r="BK282" s="172">
        <f>SUM(BK283:BK302)</f>
        <v>0</v>
      </c>
    </row>
    <row r="283" s="1" customFormat="1" ht="16.5" customHeight="1">
      <c r="B283" s="175"/>
      <c r="C283" s="176" t="s">
        <v>639</v>
      </c>
      <c r="D283" s="176" t="s">
        <v>156</v>
      </c>
      <c r="E283" s="177" t="s">
        <v>1031</v>
      </c>
      <c r="F283" s="178" t="s">
        <v>1032</v>
      </c>
      <c r="G283" s="179" t="s">
        <v>206</v>
      </c>
      <c r="H283" s="180">
        <v>65.772000000000006</v>
      </c>
      <c r="I283" s="181"/>
      <c r="J283" s="182">
        <f>ROUND(I283*H283,2)</f>
        <v>0</v>
      </c>
      <c r="K283" s="178" t="s">
        <v>160</v>
      </c>
      <c r="L283" s="37"/>
      <c r="M283" s="183" t="s">
        <v>3</v>
      </c>
      <c r="N283" s="184" t="s">
        <v>43</v>
      </c>
      <c r="O283" s="67"/>
      <c r="P283" s="185">
        <f>O283*H283</f>
        <v>0</v>
      </c>
      <c r="Q283" s="185">
        <v>0</v>
      </c>
      <c r="R283" s="185">
        <f>Q283*H283</f>
        <v>0</v>
      </c>
      <c r="S283" s="185">
        <v>0</v>
      </c>
      <c r="T283" s="186">
        <f>S283*H283</f>
        <v>0</v>
      </c>
      <c r="AR283" s="19" t="s">
        <v>250</v>
      </c>
      <c r="AT283" s="19" t="s">
        <v>156</v>
      </c>
      <c r="AU283" s="19" t="s">
        <v>82</v>
      </c>
      <c r="AY283" s="19" t="s">
        <v>154</v>
      </c>
      <c r="BE283" s="187">
        <f>IF(N283="základní",J283,0)</f>
        <v>0</v>
      </c>
      <c r="BF283" s="187">
        <f>IF(N283="snížená",J283,0)</f>
        <v>0</v>
      </c>
      <c r="BG283" s="187">
        <f>IF(N283="zákl. přenesená",J283,0)</f>
        <v>0</v>
      </c>
      <c r="BH283" s="187">
        <f>IF(N283="sníž. přenesená",J283,0)</f>
        <v>0</v>
      </c>
      <c r="BI283" s="187">
        <f>IF(N283="nulová",J283,0)</f>
        <v>0</v>
      </c>
      <c r="BJ283" s="19" t="s">
        <v>80</v>
      </c>
      <c r="BK283" s="187">
        <f>ROUND(I283*H283,2)</f>
        <v>0</v>
      </c>
      <c r="BL283" s="19" t="s">
        <v>250</v>
      </c>
      <c r="BM283" s="19" t="s">
        <v>1570</v>
      </c>
    </row>
    <row r="284" s="1" customFormat="1">
      <c r="B284" s="37"/>
      <c r="D284" s="188" t="s">
        <v>163</v>
      </c>
      <c r="F284" s="189" t="s">
        <v>1034</v>
      </c>
      <c r="I284" s="121"/>
      <c r="L284" s="37"/>
      <c r="M284" s="190"/>
      <c r="N284" s="67"/>
      <c r="O284" s="67"/>
      <c r="P284" s="67"/>
      <c r="Q284" s="67"/>
      <c r="R284" s="67"/>
      <c r="S284" s="67"/>
      <c r="T284" s="68"/>
      <c r="AT284" s="19" t="s">
        <v>163</v>
      </c>
      <c r="AU284" s="19" t="s">
        <v>82</v>
      </c>
    </row>
    <row r="285" s="12" customFormat="1">
      <c r="B285" s="191"/>
      <c r="D285" s="188" t="s">
        <v>165</v>
      </c>
      <c r="E285" s="198" t="s">
        <v>3</v>
      </c>
      <c r="F285" s="192" t="s">
        <v>1571</v>
      </c>
      <c r="H285" s="193">
        <v>65.772000000000006</v>
      </c>
      <c r="I285" s="194"/>
      <c r="L285" s="191"/>
      <c r="M285" s="195"/>
      <c r="N285" s="196"/>
      <c r="O285" s="196"/>
      <c r="P285" s="196"/>
      <c r="Q285" s="196"/>
      <c r="R285" s="196"/>
      <c r="S285" s="196"/>
      <c r="T285" s="197"/>
      <c r="AT285" s="198" t="s">
        <v>165</v>
      </c>
      <c r="AU285" s="198" t="s">
        <v>82</v>
      </c>
      <c r="AV285" s="12" t="s">
        <v>82</v>
      </c>
      <c r="AW285" s="12" t="s">
        <v>33</v>
      </c>
      <c r="AX285" s="12" t="s">
        <v>80</v>
      </c>
      <c r="AY285" s="198" t="s">
        <v>154</v>
      </c>
    </row>
    <row r="286" s="1" customFormat="1" ht="16.5" customHeight="1">
      <c r="B286" s="175"/>
      <c r="C286" s="207" t="s">
        <v>643</v>
      </c>
      <c r="D286" s="207" t="s">
        <v>232</v>
      </c>
      <c r="E286" s="208" t="s">
        <v>1045</v>
      </c>
      <c r="F286" s="209" t="s">
        <v>1046</v>
      </c>
      <c r="G286" s="210" t="s">
        <v>235</v>
      </c>
      <c r="H286" s="211">
        <v>0.02</v>
      </c>
      <c r="I286" s="212"/>
      <c r="J286" s="213">
        <f>ROUND(I286*H286,2)</f>
        <v>0</v>
      </c>
      <c r="K286" s="209" t="s">
        <v>160</v>
      </c>
      <c r="L286" s="214"/>
      <c r="M286" s="215" t="s">
        <v>3</v>
      </c>
      <c r="N286" s="216" t="s">
        <v>43</v>
      </c>
      <c r="O286" s="67"/>
      <c r="P286" s="185">
        <f>O286*H286</f>
        <v>0</v>
      </c>
      <c r="Q286" s="185">
        <v>1</v>
      </c>
      <c r="R286" s="185">
        <f>Q286*H286</f>
        <v>0.02</v>
      </c>
      <c r="S286" s="185">
        <v>0</v>
      </c>
      <c r="T286" s="186">
        <f>S286*H286</f>
        <v>0</v>
      </c>
      <c r="AR286" s="19" t="s">
        <v>352</v>
      </c>
      <c r="AT286" s="19" t="s">
        <v>232</v>
      </c>
      <c r="AU286" s="19" t="s">
        <v>82</v>
      </c>
      <c r="AY286" s="19" t="s">
        <v>154</v>
      </c>
      <c r="BE286" s="187">
        <f>IF(N286="základní",J286,0)</f>
        <v>0</v>
      </c>
      <c r="BF286" s="187">
        <f>IF(N286="snížená",J286,0)</f>
        <v>0</v>
      </c>
      <c r="BG286" s="187">
        <f>IF(N286="zákl. přenesená",J286,0)</f>
        <v>0</v>
      </c>
      <c r="BH286" s="187">
        <f>IF(N286="sníž. přenesená",J286,0)</f>
        <v>0</v>
      </c>
      <c r="BI286" s="187">
        <f>IF(N286="nulová",J286,0)</f>
        <v>0</v>
      </c>
      <c r="BJ286" s="19" t="s">
        <v>80</v>
      </c>
      <c r="BK286" s="187">
        <f>ROUND(I286*H286,2)</f>
        <v>0</v>
      </c>
      <c r="BL286" s="19" t="s">
        <v>250</v>
      </c>
      <c r="BM286" s="19" t="s">
        <v>1572</v>
      </c>
    </row>
    <row r="287" s="1" customFormat="1">
      <c r="B287" s="37"/>
      <c r="D287" s="188" t="s">
        <v>247</v>
      </c>
      <c r="F287" s="189" t="s">
        <v>1048</v>
      </c>
      <c r="I287" s="121"/>
      <c r="L287" s="37"/>
      <c r="M287" s="190"/>
      <c r="N287" s="67"/>
      <c r="O287" s="67"/>
      <c r="P287" s="67"/>
      <c r="Q287" s="67"/>
      <c r="R287" s="67"/>
      <c r="S287" s="67"/>
      <c r="T287" s="68"/>
      <c r="AT287" s="19" t="s">
        <v>247</v>
      </c>
      <c r="AU287" s="19" t="s">
        <v>82</v>
      </c>
    </row>
    <row r="288" s="12" customFormat="1">
      <c r="B288" s="191"/>
      <c r="D288" s="188" t="s">
        <v>165</v>
      </c>
      <c r="F288" s="192" t="s">
        <v>1573</v>
      </c>
      <c r="H288" s="193">
        <v>0.02</v>
      </c>
      <c r="I288" s="194"/>
      <c r="L288" s="191"/>
      <c r="M288" s="195"/>
      <c r="N288" s="196"/>
      <c r="O288" s="196"/>
      <c r="P288" s="196"/>
      <c r="Q288" s="196"/>
      <c r="R288" s="196"/>
      <c r="S288" s="196"/>
      <c r="T288" s="197"/>
      <c r="AT288" s="198" t="s">
        <v>165</v>
      </c>
      <c r="AU288" s="198" t="s">
        <v>82</v>
      </c>
      <c r="AV288" s="12" t="s">
        <v>82</v>
      </c>
      <c r="AW288" s="12" t="s">
        <v>4</v>
      </c>
      <c r="AX288" s="12" t="s">
        <v>80</v>
      </c>
      <c r="AY288" s="198" t="s">
        <v>154</v>
      </c>
    </row>
    <row r="289" s="1" customFormat="1" ht="16.5" customHeight="1">
      <c r="B289" s="175"/>
      <c r="C289" s="176" t="s">
        <v>647</v>
      </c>
      <c r="D289" s="176" t="s">
        <v>156</v>
      </c>
      <c r="E289" s="177" t="s">
        <v>1057</v>
      </c>
      <c r="F289" s="178" t="s">
        <v>1058</v>
      </c>
      <c r="G289" s="179" t="s">
        <v>206</v>
      </c>
      <c r="H289" s="180">
        <v>165.04400000000001</v>
      </c>
      <c r="I289" s="181"/>
      <c r="J289" s="182">
        <f>ROUND(I289*H289,2)</f>
        <v>0</v>
      </c>
      <c r="K289" s="178" t="s">
        <v>160</v>
      </c>
      <c r="L289" s="37"/>
      <c r="M289" s="183" t="s">
        <v>3</v>
      </c>
      <c r="N289" s="184" t="s">
        <v>43</v>
      </c>
      <c r="O289" s="67"/>
      <c r="P289" s="185">
        <f>O289*H289</f>
        <v>0</v>
      </c>
      <c r="Q289" s="185">
        <v>0</v>
      </c>
      <c r="R289" s="185">
        <f>Q289*H289</f>
        <v>0</v>
      </c>
      <c r="S289" s="185">
        <v>0</v>
      </c>
      <c r="T289" s="186">
        <f>S289*H289</f>
        <v>0</v>
      </c>
      <c r="AR289" s="19" t="s">
        <v>250</v>
      </c>
      <c r="AT289" s="19" t="s">
        <v>156</v>
      </c>
      <c r="AU289" s="19" t="s">
        <v>82</v>
      </c>
      <c r="AY289" s="19" t="s">
        <v>154</v>
      </c>
      <c r="BE289" s="187">
        <f>IF(N289="základní",J289,0)</f>
        <v>0</v>
      </c>
      <c r="BF289" s="187">
        <f>IF(N289="snížená",J289,0)</f>
        <v>0</v>
      </c>
      <c r="BG289" s="187">
        <f>IF(N289="zákl. přenesená",J289,0)</f>
        <v>0</v>
      </c>
      <c r="BH289" s="187">
        <f>IF(N289="sníž. přenesená",J289,0)</f>
        <v>0</v>
      </c>
      <c r="BI289" s="187">
        <f>IF(N289="nulová",J289,0)</f>
        <v>0</v>
      </c>
      <c r="BJ289" s="19" t="s">
        <v>80</v>
      </c>
      <c r="BK289" s="187">
        <f>ROUND(I289*H289,2)</f>
        <v>0</v>
      </c>
      <c r="BL289" s="19" t="s">
        <v>250</v>
      </c>
      <c r="BM289" s="19" t="s">
        <v>1574</v>
      </c>
    </row>
    <row r="290" s="1" customFormat="1">
      <c r="B290" s="37"/>
      <c r="D290" s="188" t="s">
        <v>163</v>
      </c>
      <c r="F290" s="189" t="s">
        <v>1060</v>
      </c>
      <c r="I290" s="121"/>
      <c r="L290" s="37"/>
      <c r="M290" s="190"/>
      <c r="N290" s="67"/>
      <c r="O290" s="67"/>
      <c r="P290" s="67"/>
      <c r="Q290" s="67"/>
      <c r="R290" s="67"/>
      <c r="S290" s="67"/>
      <c r="T290" s="68"/>
      <c r="AT290" s="19" t="s">
        <v>163</v>
      </c>
      <c r="AU290" s="19" t="s">
        <v>82</v>
      </c>
    </row>
    <row r="291" s="12" customFormat="1">
      <c r="B291" s="191"/>
      <c r="D291" s="188" t="s">
        <v>165</v>
      </c>
      <c r="E291" s="198" t="s">
        <v>3</v>
      </c>
      <c r="F291" s="192" t="s">
        <v>1575</v>
      </c>
      <c r="H291" s="193">
        <v>131.54400000000001</v>
      </c>
      <c r="I291" s="194"/>
      <c r="L291" s="191"/>
      <c r="M291" s="195"/>
      <c r="N291" s="196"/>
      <c r="O291" s="196"/>
      <c r="P291" s="196"/>
      <c r="Q291" s="196"/>
      <c r="R291" s="196"/>
      <c r="S291" s="196"/>
      <c r="T291" s="197"/>
      <c r="AT291" s="198" t="s">
        <v>165</v>
      </c>
      <c r="AU291" s="198" t="s">
        <v>82</v>
      </c>
      <c r="AV291" s="12" t="s">
        <v>82</v>
      </c>
      <c r="AW291" s="12" t="s">
        <v>33</v>
      </c>
      <c r="AX291" s="12" t="s">
        <v>72</v>
      </c>
      <c r="AY291" s="198" t="s">
        <v>154</v>
      </c>
    </row>
    <row r="292" s="12" customFormat="1">
      <c r="B292" s="191"/>
      <c r="D292" s="188" t="s">
        <v>165</v>
      </c>
      <c r="E292" s="198" t="s">
        <v>3</v>
      </c>
      <c r="F292" s="192" t="s">
        <v>1576</v>
      </c>
      <c r="H292" s="193">
        <v>33.5</v>
      </c>
      <c r="I292" s="194"/>
      <c r="L292" s="191"/>
      <c r="M292" s="195"/>
      <c r="N292" s="196"/>
      <c r="O292" s="196"/>
      <c r="P292" s="196"/>
      <c r="Q292" s="196"/>
      <c r="R292" s="196"/>
      <c r="S292" s="196"/>
      <c r="T292" s="197"/>
      <c r="AT292" s="198" t="s">
        <v>165</v>
      </c>
      <c r="AU292" s="198" t="s">
        <v>82</v>
      </c>
      <c r="AV292" s="12" t="s">
        <v>82</v>
      </c>
      <c r="AW292" s="12" t="s">
        <v>33</v>
      </c>
      <c r="AX292" s="12" t="s">
        <v>72</v>
      </c>
      <c r="AY292" s="198" t="s">
        <v>154</v>
      </c>
    </row>
    <row r="293" s="13" customFormat="1">
      <c r="B293" s="199"/>
      <c r="D293" s="188" t="s">
        <v>165</v>
      </c>
      <c r="E293" s="200" t="s">
        <v>3</v>
      </c>
      <c r="F293" s="201" t="s">
        <v>179</v>
      </c>
      <c r="H293" s="202">
        <v>165.04400000000001</v>
      </c>
      <c r="I293" s="203"/>
      <c r="L293" s="199"/>
      <c r="M293" s="204"/>
      <c r="N293" s="205"/>
      <c r="O293" s="205"/>
      <c r="P293" s="205"/>
      <c r="Q293" s="205"/>
      <c r="R293" s="205"/>
      <c r="S293" s="205"/>
      <c r="T293" s="206"/>
      <c r="AT293" s="200" t="s">
        <v>165</v>
      </c>
      <c r="AU293" s="200" t="s">
        <v>82</v>
      </c>
      <c r="AV293" s="13" t="s">
        <v>161</v>
      </c>
      <c r="AW293" s="13" t="s">
        <v>33</v>
      </c>
      <c r="AX293" s="13" t="s">
        <v>80</v>
      </c>
      <c r="AY293" s="200" t="s">
        <v>154</v>
      </c>
    </row>
    <row r="294" s="1" customFormat="1" ht="16.5" customHeight="1">
      <c r="B294" s="175"/>
      <c r="C294" s="207" t="s">
        <v>651</v>
      </c>
      <c r="D294" s="207" t="s">
        <v>232</v>
      </c>
      <c r="E294" s="208" t="s">
        <v>1062</v>
      </c>
      <c r="F294" s="209" t="s">
        <v>1577</v>
      </c>
      <c r="G294" s="210" t="s">
        <v>206</v>
      </c>
      <c r="H294" s="211">
        <v>166.69399999999999</v>
      </c>
      <c r="I294" s="212"/>
      <c r="J294" s="213">
        <f>ROUND(I294*H294,2)</f>
        <v>0</v>
      </c>
      <c r="K294" s="209" t="s">
        <v>160</v>
      </c>
      <c r="L294" s="214"/>
      <c r="M294" s="215" t="s">
        <v>3</v>
      </c>
      <c r="N294" s="216" t="s">
        <v>43</v>
      </c>
      <c r="O294" s="67"/>
      <c r="P294" s="185">
        <f>O294*H294</f>
        <v>0</v>
      </c>
      <c r="Q294" s="185">
        <v>0.00059999999999999995</v>
      </c>
      <c r="R294" s="185">
        <f>Q294*H294</f>
        <v>0.10001639999999998</v>
      </c>
      <c r="S294" s="185">
        <v>0</v>
      </c>
      <c r="T294" s="186">
        <f>S294*H294</f>
        <v>0</v>
      </c>
      <c r="AR294" s="19" t="s">
        <v>352</v>
      </c>
      <c r="AT294" s="19" t="s">
        <v>232</v>
      </c>
      <c r="AU294" s="19" t="s">
        <v>82</v>
      </c>
      <c r="AY294" s="19" t="s">
        <v>154</v>
      </c>
      <c r="BE294" s="187">
        <f>IF(N294="základní",J294,0)</f>
        <v>0</v>
      </c>
      <c r="BF294" s="187">
        <f>IF(N294="snížená",J294,0)</f>
        <v>0</v>
      </c>
      <c r="BG294" s="187">
        <f>IF(N294="zákl. přenesená",J294,0)</f>
        <v>0</v>
      </c>
      <c r="BH294" s="187">
        <f>IF(N294="sníž. přenesená",J294,0)</f>
        <v>0</v>
      </c>
      <c r="BI294" s="187">
        <f>IF(N294="nulová",J294,0)</f>
        <v>0</v>
      </c>
      <c r="BJ294" s="19" t="s">
        <v>80</v>
      </c>
      <c r="BK294" s="187">
        <f>ROUND(I294*H294,2)</f>
        <v>0</v>
      </c>
      <c r="BL294" s="19" t="s">
        <v>250</v>
      </c>
      <c r="BM294" s="19" t="s">
        <v>1578</v>
      </c>
    </row>
    <row r="295" s="12" customFormat="1">
      <c r="B295" s="191"/>
      <c r="D295" s="188" t="s">
        <v>165</v>
      </c>
      <c r="F295" s="192" t="s">
        <v>1579</v>
      </c>
      <c r="H295" s="193">
        <v>166.69399999999999</v>
      </c>
      <c r="I295" s="194"/>
      <c r="L295" s="191"/>
      <c r="M295" s="195"/>
      <c r="N295" s="196"/>
      <c r="O295" s="196"/>
      <c r="P295" s="196"/>
      <c r="Q295" s="196"/>
      <c r="R295" s="196"/>
      <c r="S295" s="196"/>
      <c r="T295" s="197"/>
      <c r="AT295" s="198" t="s">
        <v>165</v>
      </c>
      <c r="AU295" s="198" t="s">
        <v>82</v>
      </c>
      <c r="AV295" s="12" t="s">
        <v>82</v>
      </c>
      <c r="AW295" s="12" t="s">
        <v>4</v>
      </c>
      <c r="AX295" s="12" t="s">
        <v>80</v>
      </c>
      <c r="AY295" s="198" t="s">
        <v>154</v>
      </c>
    </row>
    <row r="296" s="1" customFormat="1" ht="16.5" customHeight="1">
      <c r="B296" s="175"/>
      <c r="C296" s="176" t="s">
        <v>657</v>
      </c>
      <c r="D296" s="176" t="s">
        <v>156</v>
      </c>
      <c r="E296" s="177" t="s">
        <v>1580</v>
      </c>
      <c r="F296" s="178" t="s">
        <v>1581</v>
      </c>
      <c r="G296" s="179" t="s">
        <v>206</v>
      </c>
      <c r="H296" s="180">
        <v>68.805999999999997</v>
      </c>
      <c r="I296" s="181"/>
      <c r="J296" s="182">
        <f>ROUND(I296*H296,2)</f>
        <v>0</v>
      </c>
      <c r="K296" s="178" t="s">
        <v>160</v>
      </c>
      <c r="L296" s="37"/>
      <c r="M296" s="183" t="s">
        <v>3</v>
      </c>
      <c r="N296" s="184" t="s">
        <v>43</v>
      </c>
      <c r="O296" s="67"/>
      <c r="P296" s="185">
        <f>O296*H296</f>
        <v>0</v>
      </c>
      <c r="Q296" s="185">
        <v>0.00040000000000000002</v>
      </c>
      <c r="R296" s="185">
        <f>Q296*H296</f>
        <v>0.027522399999999999</v>
      </c>
      <c r="S296" s="185">
        <v>0</v>
      </c>
      <c r="T296" s="186">
        <f>S296*H296</f>
        <v>0</v>
      </c>
      <c r="AR296" s="19" t="s">
        <v>250</v>
      </c>
      <c r="AT296" s="19" t="s">
        <v>156</v>
      </c>
      <c r="AU296" s="19" t="s">
        <v>82</v>
      </c>
      <c r="AY296" s="19" t="s">
        <v>154</v>
      </c>
      <c r="BE296" s="187">
        <f>IF(N296="základní",J296,0)</f>
        <v>0</v>
      </c>
      <c r="BF296" s="187">
        <f>IF(N296="snížená",J296,0)</f>
        <v>0</v>
      </c>
      <c r="BG296" s="187">
        <f>IF(N296="zákl. přenesená",J296,0)</f>
        <v>0</v>
      </c>
      <c r="BH296" s="187">
        <f>IF(N296="sníž. přenesená",J296,0)</f>
        <v>0</v>
      </c>
      <c r="BI296" s="187">
        <f>IF(N296="nulová",J296,0)</f>
        <v>0</v>
      </c>
      <c r="BJ296" s="19" t="s">
        <v>80</v>
      </c>
      <c r="BK296" s="187">
        <f>ROUND(I296*H296,2)</f>
        <v>0</v>
      </c>
      <c r="BL296" s="19" t="s">
        <v>250</v>
      </c>
      <c r="BM296" s="19" t="s">
        <v>1582</v>
      </c>
    </row>
    <row r="297" s="1" customFormat="1">
      <c r="B297" s="37"/>
      <c r="D297" s="188" t="s">
        <v>163</v>
      </c>
      <c r="F297" s="189" t="s">
        <v>1583</v>
      </c>
      <c r="I297" s="121"/>
      <c r="L297" s="37"/>
      <c r="M297" s="190"/>
      <c r="N297" s="67"/>
      <c r="O297" s="67"/>
      <c r="P297" s="67"/>
      <c r="Q297" s="67"/>
      <c r="R297" s="67"/>
      <c r="S297" s="67"/>
      <c r="T297" s="68"/>
      <c r="AT297" s="19" t="s">
        <v>163</v>
      </c>
      <c r="AU297" s="19" t="s">
        <v>82</v>
      </c>
    </row>
    <row r="298" s="12" customFormat="1">
      <c r="B298" s="191"/>
      <c r="D298" s="188" t="s">
        <v>165</v>
      </c>
      <c r="E298" s="198" t="s">
        <v>3</v>
      </c>
      <c r="F298" s="192" t="s">
        <v>1584</v>
      </c>
      <c r="H298" s="193">
        <v>68.805999999999997</v>
      </c>
      <c r="I298" s="194"/>
      <c r="L298" s="191"/>
      <c r="M298" s="195"/>
      <c r="N298" s="196"/>
      <c r="O298" s="196"/>
      <c r="P298" s="196"/>
      <c r="Q298" s="196"/>
      <c r="R298" s="196"/>
      <c r="S298" s="196"/>
      <c r="T298" s="197"/>
      <c r="AT298" s="198" t="s">
        <v>165</v>
      </c>
      <c r="AU298" s="198" t="s">
        <v>82</v>
      </c>
      <c r="AV298" s="12" t="s">
        <v>82</v>
      </c>
      <c r="AW298" s="12" t="s">
        <v>33</v>
      </c>
      <c r="AX298" s="12" t="s">
        <v>80</v>
      </c>
      <c r="AY298" s="198" t="s">
        <v>154</v>
      </c>
    </row>
    <row r="299" s="1" customFormat="1" ht="22.5" customHeight="1">
      <c r="B299" s="175"/>
      <c r="C299" s="207" t="s">
        <v>661</v>
      </c>
      <c r="D299" s="207" t="s">
        <v>232</v>
      </c>
      <c r="E299" s="208" t="s">
        <v>1585</v>
      </c>
      <c r="F299" s="209" t="s">
        <v>1586</v>
      </c>
      <c r="G299" s="210" t="s">
        <v>206</v>
      </c>
      <c r="H299" s="211">
        <v>78.899000000000001</v>
      </c>
      <c r="I299" s="212"/>
      <c r="J299" s="213">
        <f>ROUND(I299*H299,2)</f>
        <v>0</v>
      </c>
      <c r="K299" s="209" t="s">
        <v>160</v>
      </c>
      <c r="L299" s="214"/>
      <c r="M299" s="215" t="s">
        <v>3</v>
      </c>
      <c r="N299" s="216" t="s">
        <v>43</v>
      </c>
      <c r="O299" s="67"/>
      <c r="P299" s="185">
        <f>O299*H299</f>
        <v>0</v>
      </c>
      <c r="Q299" s="185">
        <v>0.001</v>
      </c>
      <c r="R299" s="185">
        <f>Q299*H299</f>
        <v>0.078898999999999997</v>
      </c>
      <c r="S299" s="185">
        <v>0</v>
      </c>
      <c r="T299" s="186">
        <f>S299*H299</f>
        <v>0</v>
      </c>
      <c r="AR299" s="19" t="s">
        <v>352</v>
      </c>
      <c r="AT299" s="19" t="s">
        <v>232</v>
      </c>
      <c r="AU299" s="19" t="s">
        <v>82</v>
      </c>
      <c r="AY299" s="19" t="s">
        <v>154</v>
      </c>
      <c r="BE299" s="187">
        <f>IF(N299="základní",J299,0)</f>
        <v>0</v>
      </c>
      <c r="BF299" s="187">
        <f>IF(N299="snížená",J299,0)</f>
        <v>0</v>
      </c>
      <c r="BG299" s="187">
        <f>IF(N299="zákl. přenesená",J299,0)</f>
        <v>0</v>
      </c>
      <c r="BH299" s="187">
        <f>IF(N299="sníž. přenesená",J299,0)</f>
        <v>0</v>
      </c>
      <c r="BI299" s="187">
        <f>IF(N299="nulová",J299,0)</f>
        <v>0</v>
      </c>
      <c r="BJ299" s="19" t="s">
        <v>80</v>
      </c>
      <c r="BK299" s="187">
        <f>ROUND(I299*H299,2)</f>
        <v>0</v>
      </c>
      <c r="BL299" s="19" t="s">
        <v>250</v>
      </c>
      <c r="BM299" s="19" t="s">
        <v>1587</v>
      </c>
    </row>
    <row r="300" s="12" customFormat="1">
      <c r="B300" s="191"/>
      <c r="D300" s="188" t="s">
        <v>165</v>
      </c>
      <c r="F300" s="192" t="s">
        <v>1588</v>
      </c>
      <c r="H300" s="193">
        <v>78.899000000000001</v>
      </c>
      <c r="I300" s="194"/>
      <c r="L300" s="191"/>
      <c r="M300" s="195"/>
      <c r="N300" s="196"/>
      <c r="O300" s="196"/>
      <c r="P300" s="196"/>
      <c r="Q300" s="196"/>
      <c r="R300" s="196"/>
      <c r="S300" s="196"/>
      <c r="T300" s="197"/>
      <c r="AT300" s="198" t="s">
        <v>165</v>
      </c>
      <c r="AU300" s="198" t="s">
        <v>82</v>
      </c>
      <c r="AV300" s="12" t="s">
        <v>82</v>
      </c>
      <c r="AW300" s="12" t="s">
        <v>4</v>
      </c>
      <c r="AX300" s="12" t="s">
        <v>80</v>
      </c>
      <c r="AY300" s="198" t="s">
        <v>154</v>
      </c>
    </row>
    <row r="301" s="1" customFormat="1" ht="22.5" customHeight="1">
      <c r="B301" s="175"/>
      <c r="C301" s="176" t="s">
        <v>667</v>
      </c>
      <c r="D301" s="176" t="s">
        <v>156</v>
      </c>
      <c r="E301" s="177" t="s">
        <v>1072</v>
      </c>
      <c r="F301" s="178" t="s">
        <v>1073</v>
      </c>
      <c r="G301" s="179" t="s">
        <v>1074</v>
      </c>
      <c r="H301" s="227"/>
      <c r="I301" s="181"/>
      <c r="J301" s="182">
        <f>ROUND(I301*H301,2)</f>
        <v>0</v>
      </c>
      <c r="K301" s="178" t="s">
        <v>160</v>
      </c>
      <c r="L301" s="37"/>
      <c r="M301" s="183" t="s">
        <v>3</v>
      </c>
      <c r="N301" s="184" t="s">
        <v>43</v>
      </c>
      <c r="O301" s="67"/>
      <c r="P301" s="185">
        <f>O301*H301</f>
        <v>0</v>
      </c>
      <c r="Q301" s="185">
        <v>0</v>
      </c>
      <c r="R301" s="185">
        <f>Q301*H301</f>
        <v>0</v>
      </c>
      <c r="S301" s="185">
        <v>0</v>
      </c>
      <c r="T301" s="186">
        <f>S301*H301</f>
        <v>0</v>
      </c>
      <c r="AR301" s="19" t="s">
        <v>250</v>
      </c>
      <c r="AT301" s="19" t="s">
        <v>156</v>
      </c>
      <c r="AU301" s="19" t="s">
        <v>82</v>
      </c>
      <c r="AY301" s="19" t="s">
        <v>154</v>
      </c>
      <c r="BE301" s="187">
        <f>IF(N301="základní",J301,0)</f>
        <v>0</v>
      </c>
      <c r="BF301" s="187">
        <f>IF(N301="snížená",J301,0)</f>
        <v>0</v>
      </c>
      <c r="BG301" s="187">
        <f>IF(N301="zákl. přenesená",J301,0)</f>
        <v>0</v>
      </c>
      <c r="BH301" s="187">
        <f>IF(N301="sníž. přenesená",J301,0)</f>
        <v>0</v>
      </c>
      <c r="BI301" s="187">
        <f>IF(N301="nulová",J301,0)</f>
        <v>0</v>
      </c>
      <c r="BJ301" s="19" t="s">
        <v>80</v>
      </c>
      <c r="BK301" s="187">
        <f>ROUND(I301*H301,2)</f>
        <v>0</v>
      </c>
      <c r="BL301" s="19" t="s">
        <v>250</v>
      </c>
      <c r="BM301" s="19" t="s">
        <v>1589</v>
      </c>
    </row>
    <row r="302" s="1" customFormat="1">
      <c r="B302" s="37"/>
      <c r="D302" s="188" t="s">
        <v>163</v>
      </c>
      <c r="F302" s="189" t="s">
        <v>1076</v>
      </c>
      <c r="I302" s="121"/>
      <c r="L302" s="37"/>
      <c r="M302" s="190"/>
      <c r="N302" s="67"/>
      <c r="O302" s="67"/>
      <c r="P302" s="67"/>
      <c r="Q302" s="67"/>
      <c r="R302" s="67"/>
      <c r="S302" s="67"/>
      <c r="T302" s="68"/>
      <c r="AT302" s="19" t="s">
        <v>163</v>
      </c>
      <c r="AU302" s="19" t="s">
        <v>82</v>
      </c>
    </row>
    <row r="303" s="11" customFormat="1" ht="22.8" customHeight="1">
      <c r="B303" s="162"/>
      <c r="D303" s="163" t="s">
        <v>71</v>
      </c>
      <c r="E303" s="173" t="s">
        <v>1590</v>
      </c>
      <c r="F303" s="173" t="s">
        <v>1591</v>
      </c>
      <c r="I303" s="165"/>
      <c r="J303" s="174">
        <f>BK303</f>
        <v>0</v>
      </c>
      <c r="L303" s="162"/>
      <c r="M303" s="167"/>
      <c r="N303" s="168"/>
      <c r="O303" s="168"/>
      <c r="P303" s="169">
        <f>SUM(P304:P326)</f>
        <v>0</v>
      </c>
      <c r="Q303" s="168"/>
      <c r="R303" s="169">
        <f>SUM(R304:R326)</f>
        <v>1.0712233499999999</v>
      </c>
      <c r="S303" s="168"/>
      <c r="T303" s="170">
        <f>SUM(T304:T326)</f>
        <v>0</v>
      </c>
      <c r="AR303" s="163" t="s">
        <v>82</v>
      </c>
      <c r="AT303" s="171" t="s">
        <v>71</v>
      </c>
      <c r="AU303" s="171" t="s">
        <v>80</v>
      </c>
      <c r="AY303" s="163" t="s">
        <v>154</v>
      </c>
      <c r="BK303" s="172">
        <f>SUM(BK304:BK326)</f>
        <v>0</v>
      </c>
    </row>
    <row r="304" s="1" customFormat="1" ht="22.5" customHeight="1">
      <c r="B304" s="175"/>
      <c r="C304" s="176" t="s">
        <v>671</v>
      </c>
      <c r="D304" s="176" t="s">
        <v>156</v>
      </c>
      <c r="E304" s="177" t="s">
        <v>1592</v>
      </c>
      <c r="F304" s="178" t="s">
        <v>1593</v>
      </c>
      <c r="G304" s="179" t="s">
        <v>206</v>
      </c>
      <c r="H304" s="180">
        <v>112.5</v>
      </c>
      <c r="I304" s="181"/>
      <c r="J304" s="182">
        <f>ROUND(I304*H304,2)</f>
        <v>0</v>
      </c>
      <c r="K304" s="178" t="s">
        <v>160</v>
      </c>
      <c r="L304" s="37"/>
      <c r="M304" s="183" t="s">
        <v>3</v>
      </c>
      <c r="N304" s="184" t="s">
        <v>43</v>
      </c>
      <c r="O304" s="67"/>
      <c r="P304" s="185">
        <f>O304*H304</f>
        <v>0</v>
      </c>
      <c r="Q304" s="185">
        <v>0</v>
      </c>
      <c r="R304" s="185">
        <f>Q304*H304</f>
        <v>0</v>
      </c>
      <c r="S304" s="185">
        <v>0</v>
      </c>
      <c r="T304" s="186">
        <f>S304*H304</f>
        <v>0</v>
      </c>
      <c r="AR304" s="19" t="s">
        <v>250</v>
      </c>
      <c r="AT304" s="19" t="s">
        <v>156</v>
      </c>
      <c r="AU304" s="19" t="s">
        <v>82</v>
      </c>
      <c r="AY304" s="19" t="s">
        <v>154</v>
      </c>
      <c r="BE304" s="187">
        <f>IF(N304="základní",J304,0)</f>
        <v>0</v>
      </c>
      <c r="BF304" s="187">
        <f>IF(N304="snížená",J304,0)</f>
        <v>0</v>
      </c>
      <c r="BG304" s="187">
        <f>IF(N304="zákl. přenesená",J304,0)</f>
        <v>0</v>
      </c>
      <c r="BH304" s="187">
        <f>IF(N304="sníž. přenesená",J304,0)</f>
        <v>0</v>
      </c>
      <c r="BI304" s="187">
        <f>IF(N304="nulová",J304,0)</f>
        <v>0</v>
      </c>
      <c r="BJ304" s="19" t="s">
        <v>80</v>
      </c>
      <c r="BK304" s="187">
        <f>ROUND(I304*H304,2)</f>
        <v>0</v>
      </c>
      <c r="BL304" s="19" t="s">
        <v>250</v>
      </c>
      <c r="BM304" s="19" t="s">
        <v>1594</v>
      </c>
    </row>
    <row r="305" s="12" customFormat="1">
      <c r="B305" s="191"/>
      <c r="D305" s="188" t="s">
        <v>165</v>
      </c>
      <c r="E305" s="198" t="s">
        <v>3</v>
      </c>
      <c r="F305" s="192" t="s">
        <v>1595</v>
      </c>
      <c r="H305" s="193">
        <v>112.5</v>
      </c>
      <c r="I305" s="194"/>
      <c r="L305" s="191"/>
      <c r="M305" s="195"/>
      <c r="N305" s="196"/>
      <c r="O305" s="196"/>
      <c r="P305" s="196"/>
      <c r="Q305" s="196"/>
      <c r="R305" s="196"/>
      <c r="S305" s="196"/>
      <c r="T305" s="197"/>
      <c r="AT305" s="198" t="s">
        <v>165</v>
      </c>
      <c r="AU305" s="198" t="s">
        <v>82</v>
      </c>
      <c r="AV305" s="12" t="s">
        <v>82</v>
      </c>
      <c r="AW305" s="12" t="s">
        <v>33</v>
      </c>
      <c r="AX305" s="12" t="s">
        <v>80</v>
      </c>
      <c r="AY305" s="198" t="s">
        <v>154</v>
      </c>
    </row>
    <row r="306" s="1" customFormat="1" ht="16.5" customHeight="1">
      <c r="B306" s="175"/>
      <c r="C306" s="207" t="s">
        <v>676</v>
      </c>
      <c r="D306" s="207" t="s">
        <v>232</v>
      </c>
      <c r="E306" s="208" t="s">
        <v>1596</v>
      </c>
      <c r="F306" s="209" t="s">
        <v>1597</v>
      </c>
      <c r="G306" s="210" t="s">
        <v>206</v>
      </c>
      <c r="H306" s="211">
        <v>114.75</v>
      </c>
      <c r="I306" s="212"/>
      <c r="J306" s="213">
        <f>ROUND(I306*H306,2)</f>
        <v>0</v>
      </c>
      <c r="K306" s="209" t="s">
        <v>160</v>
      </c>
      <c r="L306" s="214"/>
      <c r="M306" s="215" t="s">
        <v>3</v>
      </c>
      <c r="N306" s="216" t="s">
        <v>43</v>
      </c>
      <c r="O306" s="67"/>
      <c r="P306" s="185">
        <f>O306*H306</f>
        <v>0</v>
      </c>
      <c r="Q306" s="185">
        <v>0.0035000000000000001</v>
      </c>
      <c r="R306" s="185">
        <f>Q306*H306</f>
        <v>0.40162500000000001</v>
      </c>
      <c r="S306" s="185">
        <v>0</v>
      </c>
      <c r="T306" s="186">
        <f>S306*H306</f>
        <v>0</v>
      </c>
      <c r="AR306" s="19" t="s">
        <v>352</v>
      </c>
      <c r="AT306" s="19" t="s">
        <v>232</v>
      </c>
      <c r="AU306" s="19" t="s">
        <v>82</v>
      </c>
      <c r="AY306" s="19" t="s">
        <v>154</v>
      </c>
      <c r="BE306" s="187">
        <f>IF(N306="základní",J306,0)</f>
        <v>0</v>
      </c>
      <c r="BF306" s="187">
        <f>IF(N306="snížená",J306,0)</f>
        <v>0</v>
      </c>
      <c r="BG306" s="187">
        <f>IF(N306="zákl. přenesená",J306,0)</f>
        <v>0</v>
      </c>
      <c r="BH306" s="187">
        <f>IF(N306="sníž. přenesená",J306,0)</f>
        <v>0</v>
      </c>
      <c r="BI306" s="187">
        <f>IF(N306="nulová",J306,0)</f>
        <v>0</v>
      </c>
      <c r="BJ306" s="19" t="s">
        <v>80</v>
      </c>
      <c r="BK306" s="187">
        <f>ROUND(I306*H306,2)</f>
        <v>0</v>
      </c>
      <c r="BL306" s="19" t="s">
        <v>250</v>
      </c>
      <c r="BM306" s="19" t="s">
        <v>1598</v>
      </c>
    </row>
    <row r="307" s="12" customFormat="1">
      <c r="B307" s="191"/>
      <c r="D307" s="188" t="s">
        <v>165</v>
      </c>
      <c r="F307" s="192" t="s">
        <v>1599</v>
      </c>
      <c r="H307" s="193">
        <v>114.75</v>
      </c>
      <c r="I307" s="194"/>
      <c r="L307" s="191"/>
      <c r="M307" s="195"/>
      <c r="N307" s="196"/>
      <c r="O307" s="196"/>
      <c r="P307" s="196"/>
      <c r="Q307" s="196"/>
      <c r="R307" s="196"/>
      <c r="S307" s="196"/>
      <c r="T307" s="197"/>
      <c r="AT307" s="198" t="s">
        <v>165</v>
      </c>
      <c r="AU307" s="198" t="s">
        <v>82</v>
      </c>
      <c r="AV307" s="12" t="s">
        <v>82</v>
      </c>
      <c r="AW307" s="12" t="s">
        <v>4</v>
      </c>
      <c r="AX307" s="12" t="s">
        <v>80</v>
      </c>
      <c r="AY307" s="198" t="s">
        <v>154</v>
      </c>
    </row>
    <row r="308" s="1" customFormat="1" ht="22.5" customHeight="1">
      <c r="B308" s="175"/>
      <c r="C308" s="176" t="s">
        <v>681</v>
      </c>
      <c r="D308" s="176" t="s">
        <v>156</v>
      </c>
      <c r="E308" s="177" t="s">
        <v>1600</v>
      </c>
      <c r="F308" s="178" t="s">
        <v>1601</v>
      </c>
      <c r="G308" s="179" t="s">
        <v>206</v>
      </c>
      <c r="H308" s="180">
        <v>56.25</v>
      </c>
      <c r="I308" s="181"/>
      <c r="J308" s="182">
        <f>ROUND(I308*H308,2)</f>
        <v>0</v>
      </c>
      <c r="K308" s="178" t="s">
        <v>160</v>
      </c>
      <c r="L308" s="37"/>
      <c r="M308" s="183" t="s">
        <v>3</v>
      </c>
      <c r="N308" s="184" t="s">
        <v>43</v>
      </c>
      <c r="O308" s="67"/>
      <c r="P308" s="185">
        <f>O308*H308</f>
        <v>0</v>
      </c>
      <c r="Q308" s="185">
        <v>0</v>
      </c>
      <c r="R308" s="185">
        <f>Q308*H308</f>
        <v>0</v>
      </c>
      <c r="S308" s="185">
        <v>0</v>
      </c>
      <c r="T308" s="186">
        <f>S308*H308</f>
        <v>0</v>
      </c>
      <c r="AR308" s="19" t="s">
        <v>250</v>
      </c>
      <c r="AT308" s="19" t="s">
        <v>156</v>
      </c>
      <c r="AU308" s="19" t="s">
        <v>82</v>
      </c>
      <c r="AY308" s="19" t="s">
        <v>154</v>
      </c>
      <c r="BE308" s="187">
        <f>IF(N308="základní",J308,0)</f>
        <v>0</v>
      </c>
      <c r="BF308" s="187">
        <f>IF(N308="snížená",J308,0)</f>
        <v>0</v>
      </c>
      <c r="BG308" s="187">
        <f>IF(N308="zákl. přenesená",J308,0)</f>
        <v>0</v>
      </c>
      <c r="BH308" s="187">
        <f>IF(N308="sníž. přenesená",J308,0)</f>
        <v>0</v>
      </c>
      <c r="BI308" s="187">
        <f>IF(N308="nulová",J308,0)</f>
        <v>0</v>
      </c>
      <c r="BJ308" s="19" t="s">
        <v>80</v>
      </c>
      <c r="BK308" s="187">
        <f>ROUND(I308*H308,2)</f>
        <v>0</v>
      </c>
      <c r="BL308" s="19" t="s">
        <v>250</v>
      </c>
      <c r="BM308" s="19" t="s">
        <v>1602</v>
      </c>
    </row>
    <row r="309" s="1" customFormat="1">
      <c r="B309" s="37"/>
      <c r="D309" s="188" t="s">
        <v>163</v>
      </c>
      <c r="F309" s="189" t="s">
        <v>1603</v>
      </c>
      <c r="I309" s="121"/>
      <c r="L309" s="37"/>
      <c r="M309" s="190"/>
      <c r="N309" s="67"/>
      <c r="O309" s="67"/>
      <c r="P309" s="67"/>
      <c r="Q309" s="67"/>
      <c r="R309" s="67"/>
      <c r="S309" s="67"/>
      <c r="T309" s="68"/>
      <c r="AT309" s="19" t="s">
        <v>163</v>
      </c>
      <c r="AU309" s="19" t="s">
        <v>82</v>
      </c>
    </row>
    <row r="310" s="12" customFormat="1">
      <c r="B310" s="191"/>
      <c r="D310" s="188" t="s">
        <v>165</v>
      </c>
      <c r="E310" s="198" t="s">
        <v>3</v>
      </c>
      <c r="F310" s="192" t="s">
        <v>1604</v>
      </c>
      <c r="H310" s="193">
        <v>56.25</v>
      </c>
      <c r="I310" s="194"/>
      <c r="L310" s="191"/>
      <c r="M310" s="195"/>
      <c r="N310" s="196"/>
      <c r="O310" s="196"/>
      <c r="P310" s="196"/>
      <c r="Q310" s="196"/>
      <c r="R310" s="196"/>
      <c r="S310" s="196"/>
      <c r="T310" s="197"/>
      <c r="AT310" s="198" t="s">
        <v>165</v>
      </c>
      <c r="AU310" s="198" t="s">
        <v>82</v>
      </c>
      <c r="AV310" s="12" t="s">
        <v>82</v>
      </c>
      <c r="AW310" s="12" t="s">
        <v>33</v>
      </c>
      <c r="AX310" s="12" t="s">
        <v>80</v>
      </c>
      <c r="AY310" s="198" t="s">
        <v>154</v>
      </c>
    </row>
    <row r="311" s="1" customFormat="1" ht="22.5" customHeight="1">
      <c r="B311" s="175"/>
      <c r="C311" s="207" t="s">
        <v>686</v>
      </c>
      <c r="D311" s="207" t="s">
        <v>232</v>
      </c>
      <c r="E311" s="208" t="s">
        <v>1605</v>
      </c>
      <c r="F311" s="209" t="s">
        <v>1606</v>
      </c>
      <c r="G311" s="210" t="s">
        <v>206</v>
      </c>
      <c r="H311" s="211">
        <v>23.667000000000002</v>
      </c>
      <c r="I311" s="212"/>
      <c r="J311" s="213">
        <f>ROUND(I311*H311,2)</f>
        <v>0</v>
      </c>
      <c r="K311" s="209" t="s">
        <v>160</v>
      </c>
      <c r="L311" s="214"/>
      <c r="M311" s="215" t="s">
        <v>3</v>
      </c>
      <c r="N311" s="216" t="s">
        <v>43</v>
      </c>
      <c r="O311" s="67"/>
      <c r="P311" s="185">
        <f>O311*H311</f>
        <v>0</v>
      </c>
      <c r="Q311" s="185">
        <v>0.0068999999999999999</v>
      </c>
      <c r="R311" s="185">
        <f>Q311*H311</f>
        <v>0.16330230000000001</v>
      </c>
      <c r="S311" s="185">
        <v>0</v>
      </c>
      <c r="T311" s="186">
        <f>S311*H311</f>
        <v>0</v>
      </c>
      <c r="AR311" s="19" t="s">
        <v>352</v>
      </c>
      <c r="AT311" s="19" t="s">
        <v>232</v>
      </c>
      <c r="AU311" s="19" t="s">
        <v>82</v>
      </c>
      <c r="AY311" s="19" t="s">
        <v>154</v>
      </c>
      <c r="BE311" s="187">
        <f>IF(N311="základní",J311,0)</f>
        <v>0</v>
      </c>
      <c r="BF311" s="187">
        <f>IF(N311="snížená",J311,0)</f>
        <v>0</v>
      </c>
      <c r="BG311" s="187">
        <f>IF(N311="zákl. přenesená",J311,0)</f>
        <v>0</v>
      </c>
      <c r="BH311" s="187">
        <f>IF(N311="sníž. přenesená",J311,0)</f>
        <v>0</v>
      </c>
      <c r="BI311" s="187">
        <f>IF(N311="nulová",J311,0)</f>
        <v>0</v>
      </c>
      <c r="BJ311" s="19" t="s">
        <v>80</v>
      </c>
      <c r="BK311" s="187">
        <f>ROUND(I311*H311,2)</f>
        <v>0</v>
      </c>
      <c r="BL311" s="19" t="s">
        <v>250</v>
      </c>
      <c r="BM311" s="19" t="s">
        <v>1607</v>
      </c>
    </row>
    <row r="312" s="12" customFormat="1">
      <c r="B312" s="191"/>
      <c r="D312" s="188" t="s">
        <v>165</v>
      </c>
      <c r="E312" s="198" t="s">
        <v>3</v>
      </c>
      <c r="F312" s="192" t="s">
        <v>1608</v>
      </c>
      <c r="H312" s="193">
        <v>22.539999999999999</v>
      </c>
      <c r="I312" s="194"/>
      <c r="L312" s="191"/>
      <c r="M312" s="195"/>
      <c r="N312" s="196"/>
      <c r="O312" s="196"/>
      <c r="P312" s="196"/>
      <c r="Q312" s="196"/>
      <c r="R312" s="196"/>
      <c r="S312" s="196"/>
      <c r="T312" s="197"/>
      <c r="AT312" s="198" t="s">
        <v>165</v>
      </c>
      <c r="AU312" s="198" t="s">
        <v>82</v>
      </c>
      <c r="AV312" s="12" t="s">
        <v>82</v>
      </c>
      <c r="AW312" s="12" t="s">
        <v>33</v>
      </c>
      <c r="AX312" s="12" t="s">
        <v>80</v>
      </c>
      <c r="AY312" s="198" t="s">
        <v>154</v>
      </c>
    </row>
    <row r="313" s="12" customFormat="1">
      <c r="B313" s="191"/>
      <c r="D313" s="188" t="s">
        <v>165</v>
      </c>
      <c r="F313" s="192" t="s">
        <v>1609</v>
      </c>
      <c r="H313" s="193">
        <v>23.667000000000002</v>
      </c>
      <c r="I313" s="194"/>
      <c r="L313" s="191"/>
      <c r="M313" s="195"/>
      <c r="N313" s="196"/>
      <c r="O313" s="196"/>
      <c r="P313" s="196"/>
      <c r="Q313" s="196"/>
      <c r="R313" s="196"/>
      <c r="S313" s="196"/>
      <c r="T313" s="197"/>
      <c r="AT313" s="198" t="s">
        <v>165</v>
      </c>
      <c r="AU313" s="198" t="s">
        <v>82</v>
      </c>
      <c r="AV313" s="12" t="s">
        <v>82</v>
      </c>
      <c r="AW313" s="12" t="s">
        <v>4</v>
      </c>
      <c r="AX313" s="12" t="s">
        <v>80</v>
      </c>
      <c r="AY313" s="198" t="s">
        <v>154</v>
      </c>
    </row>
    <row r="314" s="1" customFormat="1" ht="22.5" customHeight="1">
      <c r="B314" s="175"/>
      <c r="C314" s="207" t="s">
        <v>690</v>
      </c>
      <c r="D314" s="207" t="s">
        <v>232</v>
      </c>
      <c r="E314" s="208" t="s">
        <v>1610</v>
      </c>
      <c r="F314" s="209" t="s">
        <v>1611</v>
      </c>
      <c r="G314" s="210" t="s">
        <v>206</v>
      </c>
      <c r="H314" s="211">
        <v>35.396000000000001</v>
      </c>
      <c r="I314" s="212"/>
      <c r="J314" s="213">
        <f>ROUND(I314*H314,2)</f>
        <v>0</v>
      </c>
      <c r="K314" s="209" t="s">
        <v>160</v>
      </c>
      <c r="L314" s="214"/>
      <c r="M314" s="215" t="s">
        <v>3</v>
      </c>
      <c r="N314" s="216" t="s">
        <v>43</v>
      </c>
      <c r="O314" s="67"/>
      <c r="P314" s="185">
        <f>O314*H314</f>
        <v>0</v>
      </c>
      <c r="Q314" s="185">
        <v>0.0138</v>
      </c>
      <c r="R314" s="185">
        <f>Q314*H314</f>
        <v>0.48846479999999998</v>
      </c>
      <c r="S314" s="185">
        <v>0</v>
      </c>
      <c r="T314" s="186">
        <f>S314*H314</f>
        <v>0</v>
      </c>
      <c r="AR314" s="19" t="s">
        <v>352</v>
      </c>
      <c r="AT314" s="19" t="s">
        <v>232</v>
      </c>
      <c r="AU314" s="19" t="s">
        <v>82</v>
      </c>
      <c r="AY314" s="19" t="s">
        <v>154</v>
      </c>
      <c r="BE314" s="187">
        <f>IF(N314="základní",J314,0)</f>
        <v>0</v>
      </c>
      <c r="BF314" s="187">
        <f>IF(N314="snížená",J314,0)</f>
        <v>0</v>
      </c>
      <c r="BG314" s="187">
        <f>IF(N314="zákl. přenesená",J314,0)</f>
        <v>0</v>
      </c>
      <c r="BH314" s="187">
        <f>IF(N314="sníž. přenesená",J314,0)</f>
        <v>0</v>
      </c>
      <c r="BI314" s="187">
        <f>IF(N314="nulová",J314,0)</f>
        <v>0</v>
      </c>
      <c r="BJ314" s="19" t="s">
        <v>80</v>
      </c>
      <c r="BK314" s="187">
        <f>ROUND(I314*H314,2)</f>
        <v>0</v>
      </c>
      <c r="BL314" s="19" t="s">
        <v>250</v>
      </c>
      <c r="BM314" s="19" t="s">
        <v>1612</v>
      </c>
    </row>
    <row r="315" s="12" customFormat="1">
      <c r="B315" s="191"/>
      <c r="D315" s="188" t="s">
        <v>165</v>
      </c>
      <c r="E315" s="198" t="s">
        <v>3</v>
      </c>
      <c r="F315" s="192" t="s">
        <v>1613</v>
      </c>
      <c r="H315" s="193">
        <v>33.710000000000001</v>
      </c>
      <c r="I315" s="194"/>
      <c r="L315" s="191"/>
      <c r="M315" s="195"/>
      <c r="N315" s="196"/>
      <c r="O315" s="196"/>
      <c r="P315" s="196"/>
      <c r="Q315" s="196"/>
      <c r="R315" s="196"/>
      <c r="S315" s="196"/>
      <c r="T315" s="197"/>
      <c r="AT315" s="198" t="s">
        <v>165</v>
      </c>
      <c r="AU315" s="198" t="s">
        <v>82</v>
      </c>
      <c r="AV315" s="12" t="s">
        <v>82</v>
      </c>
      <c r="AW315" s="12" t="s">
        <v>33</v>
      </c>
      <c r="AX315" s="12" t="s">
        <v>80</v>
      </c>
      <c r="AY315" s="198" t="s">
        <v>154</v>
      </c>
    </row>
    <row r="316" s="12" customFormat="1">
      <c r="B316" s="191"/>
      <c r="D316" s="188" t="s">
        <v>165</v>
      </c>
      <c r="F316" s="192" t="s">
        <v>1614</v>
      </c>
      <c r="H316" s="193">
        <v>35.396000000000001</v>
      </c>
      <c r="I316" s="194"/>
      <c r="L316" s="191"/>
      <c r="M316" s="195"/>
      <c r="N316" s="196"/>
      <c r="O316" s="196"/>
      <c r="P316" s="196"/>
      <c r="Q316" s="196"/>
      <c r="R316" s="196"/>
      <c r="S316" s="196"/>
      <c r="T316" s="197"/>
      <c r="AT316" s="198" t="s">
        <v>165</v>
      </c>
      <c r="AU316" s="198" t="s">
        <v>82</v>
      </c>
      <c r="AV316" s="12" t="s">
        <v>82</v>
      </c>
      <c r="AW316" s="12" t="s">
        <v>4</v>
      </c>
      <c r="AX316" s="12" t="s">
        <v>80</v>
      </c>
      <c r="AY316" s="198" t="s">
        <v>154</v>
      </c>
    </row>
    <row r="317" s="1" customFormat="1" ht="22.5" customHeight="1">
      <c r="B317" s="175"/>
      <c r="C317" s="176" t="s">
        <v>694</v>
      </c>
      <c r="D317" s="176" t="s">
        <v>156</v>
      </c>
      <c r="E317" s="177" t="s">
        <v>1615</v>
      </c>
      <c r="F317" s="178" t="s">
        <v>1616</v>
      </c>
      <c r="G317" s="179" t="s">
        <v>206</v>
      </c>
      <c r="H317" s="180">
        <v>112.5</v>
      </c>
      <c r="I317" s="181"/>
      <c r="J317" s="182">
        <f>ROUND(I317*H317,2)</f>
        <v>0</v>
      </c>
      <c r="K317" s="178" t="s">
        <v>160</v>
      </c>
      <c r="L317" s="37"/>
      <c r="M317" s="183" t="s">
        <v>3</v>
      </c>
      <c r="N317" s="184" t="s">
        <v>43</v>
      </c>
      <c r="O317" s="67"/>
      <c r="P317" s="185">
        <f>O317*H317</f>
        <v>0</v>
      </c>
      <c r="Q317" s="185">
        <v>1.0000000000000001E-05</v>
      </c>
      <c r="R317" s="185">
        <f>Q317*H317</f>
        <v>0.0011250000000000001</v>
      </c>
      <c r="S317" s="185">
        <v>0</v>
      </c>
      <c r="T317" s="186">
        <f>S317*H317</f>
        <v>0</v>
      </c>
      <c r="AR317" s="19" t="s">
        <v>250</v>
      </c>
      <c r="AT317" s="19" t="s">
        <v>156</v>
      </c>
      <c r="AU317" s="19" t="s">
        <v>82</v>
      </c>
      <c r="AY317" s="19" t="s">
        <v>154</v>
      </c>
      <c r="BE317" s="187">
        <f>IF(N317="základní",J317,0)</f>
        <v>0</v>
      </c>
      <c r="BF317" s="187">
        <f>IF(N317="snížená",J317,0)</f>
        <v>0</v>
      </c>
      <c r="BG317" s="187">
        <f>IF(N317="zákl. přenesená",J317,0)</f>
        <v>0</v>
      </c>
      <c r="BH317" s="187">
        <f>IF(N317="sníž. přenesená",J317,0)</f>
        <v>0</v>
      </c>
      <c r="BI317" s="187">
        <f>IF(N317="nulová",J317,0)</f>
        <v>0</v>
      </c>
      <c r="BJ317" s="19" t="s">
        <v>80</v>
      </c>
      <c r="BK317" s="187">
        <f>ROUND(I317*H317,2)</f>
        <v>0</v>
      </c>
      <c r="BL317" s="19" t="s">
        <v>250</v>
      </c>
      <c r="BM317" s="19" t="s">
        <v>1617</v>
      </c>
    </row>
    <row r="318" s="12" customFormat="1">
      <c r="B318" s="191"/>
      <c r="D318" s="188" t="s">
        <v>165</v>
      </c>
      <c r="E318" s="198" t="s">
        <v>3</v>
      </c>
      <c r="F318" s="192" t="s">
        <v>1595</v>
      </c>
      <c r="H318" s="193">
        <v>112.5</v>
      </c>
      <c r="I318" s="194"/>
      <c r="L318" s="191"/>
      <c r="M318" s="195"/>
      <c r="N318" s="196"/>
      <c r="O318" s="196"/>
      <c r="P318" s="196"/>
      <c r="Q318" s="196"/>
      <c r="R318" s="196"/>
      <c r="S318" s="196"/>
      <c r="T318" s="197"/>
      <c r="AT318" s="198" t="s">
        <v>165</v>
      </c>
      <c r="AU318" s="198" t="s">
        <v>82</v>
      </c>
      <c r="AV318" s="12" t="s">
        <v>82</v>
      </c>
      <c r="AW318" s="12" t="s">
        <v>33</v>
      </c>
      <c r="AX318" s="12" t="s">
        <v>80</v>
      </c>
      <c r="AY318" s="198" t="s">
        <v>154</v>
      </c>
    </row>
    <row r="319" s="1" customFormat="1" ht="16.5" customHeight="1">
      <c r="B319" s="175"/>
      <c r="C319" s="207" t="s">
        <v>698</v>
      </c>
      <c r="D319" s="207" t="s">
        <v>232</v>
      </c>
      <c r="E319" s="208" t="s">
        <v>1618</v>
      </c>
      <c r="F319" s="209" t="s">
        <v>1619</v>
      </c>
      <c r="G319" s="210" t="s">
        <v>206</v>
      </c>
      <c r="H319" s="211">
        <v>61.875</v>
      </c>
      <c r="I319" s="212"/>
      <c r="J319" s="213">
        <f>ROUND(I319*H319,2)</f>
        <v>0</v>
      </c>
      <c r="K319" s="209" t="s">
        <v>160</v>
      </c>
      <c r="L319" s="214"/>
      <c r="M319" s="215" t="s">
        <v>3</v>
      </c>
      <c r="N319" s="216" t="s">
        <v>43</v>
      </c>
      <c r="O319" s="67"/>
      <c r="P319" s="185">
        <f>O319*H319</f>
        <v>0</v>
      </c>
      <c r="Q319" s="185">
        <v>0.00012999999999999999</v>
      </c>
      <c r="R319" s="185">
        <f>Q319*H319</f>
        <v>0.0080437499999999988</v>
      </c>
      <c r="S319" s="185">
        <v>0</v>
      </c>
      <c r="T319" s="186">
        <f>S319*H319</f>
        <v>0</v>
      </c>
      <c r="AR319" s="19" t="s">
        <v>352</v>
      </c>
      <c r="AT319" s="19" t="s">
        <v>232</v>
      </c>
      <c r="AU319" s="19" t="s">
        <v>82</v>
      </c>
      <c r="AY319" s="19" t="s">
        <v>154</v>
      </c>
      <c r="BE319" s="187">
        <f>IF(N319="základní",J319,0)</f>
        <v>0</v>
      </c>
      <c r="BF319" s="187">
        <f>IF(N319="snížená",J319,0)</f>
        <v>0</v>
      </c>
      <c r="BG319" s="187">
        <f>IF(N319="zákl. přenesená",J319,0)</f>
        <v>0</v>
      </c>
      <c r="BH319" s="187">
        <f>IF(N319="sníž. přenesená",J319,0)</f>
        <v>0</v>
      </c>
      <c r="BI319" s="187">
        <f>IF(N319="nulová",J319,0)</f>
        <v>0</v>
      </c>
      <c r="BJ319" s="19" t="s">
        <v>80</v>
      </c>
      <c r="BK319" s="187">
        <f>ROUND(I319*H319,2)</f>
        <v>0</v>
      </c>
      <c r="BL319" s="19" t="s">
        <v>250</v>
      </c>
      <c r="BM319" s="19" t="s">
        <v>1620</v>
      </c>
    </row>
    <row r="320" s="12" customFormat="1">
      <c r="B320" s="191"/>
      <c r="D320" s="188" t="s">
        <v>165</v>
      </c>
      <c r="E320" s="198" t="s">
        <v>3</v>
      </c>
      <c r="F320" s="192" t="s">
        <v>1621</v>
      </c>
      <c r="H320" s="193">
        <v>56.25</v>
      </c>
      <c r="I320" s="194"/>
      <c r="L320" s="191"/>
      <c r="M320" s="195"/>
      <c r="N320" s="196"/>
      <c r="O320" s="196"/>
      <c r="P320" s="196"/>
      <c r="Q320" s="196"/>
      <c r="R320" s="196"/>
      <c r="S320" s="196"/>
      <c r="T320" s="197"/>
      <c r="AT320" s="198" t="s">
        <v>165</v>
      </c>
      <c r="AU320" s="198" t="s">
        <v>82</v>
      </c>
      <c r="AV320" s="12" t="s">
        <v>82</v>
      </c>
      <c r="AW320" s="12" t="s">
        <v>33</v>
      </c>
      <c r="AX320" s="12" t="s">
        <v>80</v>
      </c>
      <c r="AY320" s="198" t="s">
        <v>154</v>
      </c>
    </row>
    <row r="321" s="12" customFormat="1">
      <c r="B321" s="191"/>
      <c r="D321" s="188" t="s">
        <v>165</v>
      </c>
      <c r="F321" s="192" t="s">
        <v>1622</v>
      </c>
      <c r="H321" s="193">
        <v>61.875</v>
      </c>
      <c r="I321" s="194"/>
      <c r="L321" s="191"/>
      <c r="M321" s="195"/>
      <c r="N321" s="196"/>
      <c r="O321" s="196"/>
      <c r="P321" s="196"/>
      <c r="Q321" s="196"/>
      <c r="R321" s="196"/>
      <c r="S321" s="196"/>
      <c r="T321" s="197"/>
      <c r="AT321" s="198" t="s">
        <v>165</v>
      </c>
      <c r="AU321" s="198" t="s">
        <v>82</v>
      </c>
      <c r="AV321" s="12" t="s">
        <v>82</v>
      </c>
      <c r="AW321" s="12" t="s">
        <v>4</v>
      </c>
      <c r="AX321" s="12" t="s">
        <v>80</v>
      </c>
      <c r="AY321" s="198" t="s">
        <v>154</v>
      </c>
    </row>
    <row r="322" s="1" customFormat="1" ht="16.5" customHeight="1">
      <c r="B322" s="175"/>
      <c r="C322" s="207" t="s">
        <v>703</v>
      </c>
      <c r="D322" s="207" t="s">
        <v>232</v>
      </c>
      <c r="E322" s="208" t="s">
        <v>1623</v>
      </c>
      <c r="F322" s="209" t="s">
        <v>1624</v>
      </c>
      <c r="G322" s="210" t="s">
        <v>206</v>
      </c>
      <c r="H322" s="211">
        <v>61.875</v>
      </c>
      <c r="I322" s="212"/>
      <c r="J322" s="213">
        <f>ROUND(I322*H322,2)</f>
        <v>0</v>
      </c>
      <c r="K322" s="209" t="s">
        <v>160</v>
      </c>
      <c r="L322" s="214"/>
      <c r="M322" s="215" t="s">
        <v>3</v>
      </c>
      <c r="N322" s="216" t="s">
        <v>43</v>
      </c>
      <c r="O322" s="67"/>
      <c r="P322" s="185">
        <f>O322*H322</f>
        <v>0</v>
      </c>
      <c r="Q322" s="185">
        <v>0.00013999999999999999</v>
      </c>
      <c r="R322" s="185">
        <f>Q322*H322</f>
        <v>0.0086625000000000001</v>
      </c>
      <c r="S322" s="185">
        <v>0</v>
      </c>
      <c r="T322" s="186">
        <f>S322*H322</f>
        <v>0</v>
      </c>
      <c r="AR322" s="19" t="s">
        <v>352</v>
      </c>
      <c r="AT322" s="19" t="s">
        <v>232</v>
      </c>
      <c r="AU322" s="19" t="s">
        <v>82</v>
      </c>
      <c r="AY322" s="19" t="s">
        <v>154</v>
      </c>
      <c r="BE322" s="187">
        <f>IF(N322="základní",J322,0)</f>
        <v>0</v>
      </c>
      <c r="BF322" s="187">
        <f>IF(N322="snížená",J322,0)</f>
        <v>0</v>
      </c>
      <c r="BG322" s="187">
        <f>IF(N322="zákl. přenesená",J322,0)</f>
        <v>0</v>
      </c>
      <c r="BH322" s="187">
        <f>IF(N322="sníž. přenesená",J322,0)</f>
        <v>0</v>
      </c>
      <c r="BI322" s="187">
        <f>IF(N322="nulová",J322,0)</f>
        <v>0</v>
      </c>
      <c r="BJ322" s="19" t="s">
        <v>80</v>
      </c>
      <c r="BK322" s="187">
        <f>ROUND(I322*H322,2)</f>
        <v>0</v>
      </c>
      <c r="BL322" s="19" t="s">
        <v>250</v>
      </c>
      <c r="BM322" s="19" t="s">
        <v>1625</v>
      </c>
    </row>
    <row r="323" s="12" customFormat="1">
      <c r="B323" s="191"/>
      <c r="D323" s="188" t="s">
        <v>165</v>
      </c>
      <c r="E323" s="198" t="s">
        <v>3</v>
      </c>
      <c r="F323" s="192" t="s">
        <v>1626</v>
      </c>
      <c r="H323" s="193">
        <v>56.25</v>
      </c>
      <c r="I323" s="194"/>
      <c r="L323" s="191"/>
      <c r="M323" s="195"/>
      <c r="N323" s="196"/>
      <c r="O323" s="196"/>
      <c r="P323" s="196"/>
      <c r="Q323" s="196"/>
      <c r="R323" s="196"/>
      <c r="S323" s="196"/>
      <c r="T323" s="197"/>
      <c r="AT323" s="198" t="s">
        <v>165</v>
      </c>
      <c r="AU323" s="198" t="s">
        <v>82</v>
      </c>
      <c r="AV323" s="12" t="s">
        <v>82</v>
      </c>
      <c r="AW323" s="12" t="s">
        <v>33</v>
      </c>
      <c r="AX323" s="12" t="s">
        <v>80</v>
      </c>
      <c r="AY323" s="198" t="s">
        <v>154</v>
      </c>
    </row>
    <row r="324" s="12" customFormat="1">
      <c r="B324" s="191"/>
      <c r="D324" s="188" t="s">
        <v>165</v>
      </c>
      <c r="F324" s="192" t="s">
        <v>1622</v>
      </c>
      <c r="H324" s="193">
        <v>61.875</v>
      </c>
      <c r="I324" s="194"/>
      <c r="L324" s="191"/>
      <c r="M324" s="195"/>
      <c r="N324" s="196"/>
      <c r="O324" s="196"/>
      <c r="P324" s="196"/>
      <c r="Q324" s="196"/>
      <c r="R324" s="196"/>
      <c r="S324" s="196"/>
      <c r="T324" s="197"/>
      <c r="AT324" s="198" t="s">
        <v>165</v>
      </c>
      <c r="AU324" s="198" t="s">
        <v>82</v>
      </c>
      <c r="AV324" s="12" t="s">
        <v>82</v>
      </c>
      <c r="AW324" s="12" t="s">
        <v>4</v>
      </c>
      <c r="AX324" s="12" t="s">
        <v>80</v>
      </c>
      <c r="AY324" s="198" t="s">
        <v>154</v>
      </c>
    </row>
    <row r="325" s="1" customFormat="1" ht="22.5" customHeight="1">
      <c r="B325" s="175"/>
      <c r="C325" s="176" t="s">
        <v>707</v>
      </c>
      <c r="D325" s="176" t="s">
        <v>156</v>
      </c>
      <c r="E325" s="177" t="s">
        <v>1627</v>
      </c>
      <c r="F325" s="178" t="s">
        <v>1628</v>
      </c>
      <c r="G325" s="179" t="s">
        <v>1074</v>
      </c>
      <c r="H325" s="227"/>
      <c r="I325" s="181"/>
      <c r="J325" s="182">
        <f>ROUND(I325*H325,2)</f>
        <v>0</v>
      </c>
      <c r="K325" s="178" t="s">
        <v>160</v>
      </c>
      <c r="L325" s="37"/>
      <c r="M325" s="183" t="s">
        <v>3</v>
      </c>
      <c r="N325" s="184" t="s">
        <v>43</v>
      </c>
      <c r="O325" s="67"/>
      <c r="P325" s="185">
        <f>O325*H325</f>
        <v>0</v>
      </c>
      <c r="Q325" s="185">
        <v>0</v>
      </c>
      <c r="R325" s="185">
        <f>Q325*H325</f>
        <v>0</v>
      </c>
      <c r="S325" s="185">
        <v>0</v>
      </c>
      <c r="T325" s="186">
        <f>S325*H325</f>
        <v>0</v>
      </c>
      <c r="AR325" s="19" t="s">
        <v>250</v>
      </c>
      <c r="AT325" s="19" t="s">
        <v>156</v>
      </c>
      <c r="AU325" s="19" t="s">
        <v>82</v>
      </c>
      <c r="AY325" s="19" t="s">
        <v>154</v>
      </c>
      <c r="BE325" s="187">
        <f>IF(N325="základní",J325,0)</f>
        <v>0</v>
      </c>
      <c r="BF325" s="187">
        <f>IF(N325="snížená",J325,0)</f>
        <v>0</v>
      </c>
      <c r="BG325" s="187">
        <f>IF(N325="zákl. přenesená",J325,0)</f>
        <v>0</v>
      </c>
      <c r="BH325" s="187">
        <f>IF(N325="sníž. přenesená",J325,0)</f>
        <v>0</v>
      </c>
      <c r="BI325" s="187">
        <f>IF(N325="nulová",J325,0)</f>
        <v>0</v>
      </c>
      <c r="BJ325" s="19" t="s">
        <v>80</v>
      </c>
      <c r="BK325" s="187">
        <f>ROUND(I325*H325,2)</f>
        <v>0</v>
      </c>
      <c r="BL325" s="19" t="s">
        <v>250</v>
      </c>
      <c r="BM325" s="19" t="s">
        <v>1629</v>
      </c>
    </row>
    <row r="326" s="1" customFormat="1">
      <c r="B326" s="37"/>
      <c r="D326" s="188" t="s">
        <v>163</v>
      </c>
      <c r="F326" s="189" t="s">
        <v>1630</v>
      </c>
      <c r="I326" s="121"/>
      <c r="L326" s="37"/>
      <c r="M326" s="190"/>
      <c r="N326" s="67"/>
      <c r="O326" s="67"/>
      <c r="P326" s="67"/>
      <c r="Q326" s="67"/>
      <c r="R326" s="67"/>
      <c r="S326" s="67"/>
      <c r="T326" s="68"/>
      <c r="AT326" s="19" t="s">
        <v>163</v>
      </c>
      <c r="AU326" s="19" t="s">
        <v>82</v>
      </c>
    </row>
    <row r="327" s="11" customFormat="1" ht="22.8" customHeight="1">
      <c r="B327" s="162"/>
      <c r="D327" s="163" t="s">
        <v>71</v>
      </c>
      <c r="E327" s="173" t="s">
        <v>1631</v>
      </c>
      <c r="F327" s="173" t="s">
        <v>1632</v>
      </c>
      <c r="I327" s="165"/>
      <c r="J327" s="174">
        <f>BK327</f>
        <v>0</v>
      </c>
      <c r="L327" s="162"/>
      <c r="M327" s="167"/>
      <c r="N327" s="168"/>
      <c r="O327" s="168"/>
      <c r="P327" s="169">
        <f>SUM(P328:P339)</f>
        <v>0</v>
      </c>
      <c r="Q327" s="168"/>
      <c r="R327" s="169">
        <f>SUM(R328:R339)</f>
        <v>0.0065015000000000003</v>
      </c>
      <c r="S327" s="168"/>
      <c r="T327" s="170">
        <f>SUM(T328:T339)</f>
        <v>0</v>
      </c>
      <c r="AR327" s="163" t="s">
        <v>82</v>
      </c>
      <c r="AT327" s="171" t="s">
        <v>71</v>
      </c>
      <c r="AU327" s="171" t="s">
        <v>80</v>
      </c>
      <c r="AY327" s="163" t="s">
        <v>154</v>
      </c>
      <c r="BK327" s="172">
        <f>SUM(BK328:BK339)</f>
        <v>0</v>
      </c>
    </row>
    <row r="328" s="1" customFormat="1" ht="16.5" customHeight="1">
      <c r="B328" s="175"/>
      <c r="C328" s="176" t="s">
        <v>713</v>
      </c>
      <c r="D328" s="176" t="s">
        <v>156</v>
      </c>
      <c r="E328" s="177" t="s">
        <v>1633</v>
      </c>
      <c r="F328" s="178" t="s">
        <v>1634</v>
      </c>
      <c r="G328" s="179" t="s">
        <v>253</v>
      </c>
      <c r="H328" s="180">
        <v>4.6500000000000004</v>
      </c>
      <c r="I328" s="181"/>
      <c r="J328" s="182">
        <f>ROUND(I328*H328,2)</f>
        <v>0</v>
      </c>
      <c r="K328" s="178" t="s">
        <v>160</v>
      </c>
      <c r="L328" s="37"/>
      <c r="M328" s="183" t="s">
        <v>3</v>
      </c>
      <c r="N328" s="184" t="s">
        <v>43</v>
      </c>
      <c r="O328" s="67"/>
      <c r="P328" s="185">
        <f>O328*H328</f>
        <v>0</v>
      </c>
      <c r="Q328" s="185">
        <v>0.0012099999999999999</v>
      </c>
      <c r="R328" s="185">
        <f>Q328*H328</f>
        <v>0.0056265000000000004</v>
      </c>
      <c r="S328" s="185">
        <v>0</v>
      </c>
      <c r="T328" s="186">
        <f>S328*H328</f>
        <v>0</v>
      </c>
      <c r="AR328" s="19" t="s">
        <v>250</v>
      </c>
      <c r="AT328" s="19" t="s">
        <v>156</v>
      </c>
      <c r="AU328" s="19" t="s">
        <v>82</v>
      </c>
      <c r="AY328" s="19" t="s">
        <v>154</v>
      </c>
      <c r="BE328" s="187">
        <f>IF(N328="základní",J328,0)</f>
        <v>0</v>
      </c>
      <c r="BF328" s="187">
        <f>IF(N328="snížená",J328,0)</f>
        <v>0</v>
      </c>
      <c r="BG328" s="187">
        <f>IF(N328="zákl. přenesená",J328,0)</f>
        <v>0</v>
      </c>
      <c r="BH328" s="187">
        <f>IF(N328="sníž. přenesená",J328,0)</f>
        <v>0</v>
      </c>
      <c r="BI328" s="187">
        <f>IF(N328="nulová",J328,0)</f>
        <v>0</v>
      </c>
      <c r="BJ328" s="19" t="s">
        <v>80</v>
      </c>
      <c r="BK328" s="187">
        <f>ROUND(I328*H328,2)</f>
        <v>0</v>
      </c>
      <c r="BL328" s="19" t="s">
        <v>250</v>
      </c>
      <c r="BM328" s="19" t="s">
        <v>1635</v>
      </c>
    </row>
    <row r="329" s="1" customFormat="1">
      <c r="B329" s="37"/>
      <c r="D329" s="188" t="s">
        <v>163</v>
      </c>
      <c r="F329" s="189" t="s">
        <v>1636</v>
      </c>
      <c r="I329" s="121"/>
      <c r="L329" s="37"/>
      <c r="M329" s="190"/>
      <c r="N329" s="67"/>
      <c r="O329" s="67"/>
      <c r="P329" s="67"/>
      <c r="Q329" s="67"/>
      <c r="R329" s="67"/>
      <c r="S329" s="67"/>
      <c r="T329" s="68"/>
      <c r="AT329" s="19" t="s">
        <v>163</v>
      </c>
      <c r="AU329" s="19" t="s">
        <v>82</v>
      </c>
    </row>
    <row r="330" s="1" customFormat="1" ht="16.5" customHeight="1">
      <c r="B330" s="175"/>
      <c r="C330" s="176" t="s">
        <v>717</v>
      </c>
      <c r="D330" s="176" t="s">
        <v>156</v>
      </c>
      <c r="E330" s="177" t="s">
        <v>1637</v>
      </c>
      <c r="F330" s="178" t="s">
        <v>1638</v>
      </c>
      <c r="G330" s="179" t="s">
        <v>253</v>
      </c>
      <c r="H330" s="180">
        <v>2.5</v>
      </c>
      <c r="I330" s="181"/>
      <c r="J330" s="182">
        <f>ROUND(I330*H330,2)</f>
        <v>0</v>
      </c>
      <c r="K330" s="178" t="s">
        <v>3</v>
      </c>
      <c r="L330" s="37"/>
      <c r="M330" s="183" t="s">
        <v>3</v>
      </c>
      <c r="N330" s="184" t="s">
        <v>43</v>
      </c>
      <c r="O330" s="67"/>
      <c r="P330" s="185">
        <f>O330*H330</f>
        <v>0</v>
      </c>
      <c r="Q330" s="185">
        <v>0.00035</v>
      </c>
      <c r="R330" s="185">
        <f>Q330*H330</f>
        <v>0.00087500000000000002</v>
      </c>
      <c r="S330" s="185">
        <v>0</v>
      </c>
      <c r="T330" s="186">
        <f>S330*H330</f>
        <v>0</v>
      </c>
      <c r="AR330" s="19" t="s">
        <v>250</v>
      </c>
      <c r="AT330" s="19" t="s">
        <v>156</v>
      </c>
      <c r="AU330" s="19" t="s">
        <v>82</v>
      </c>
      <c r="AY330" s="19" t="s">
        <v>154</v>
      </c>
      <c r="BE330" s="187">
        <f>IF(N330="základní",J330,0)</f>
        <v>0</v>
      </c>
      <c r="BF330" s="187">
        <f>IF(N330="snížená",J330,0)</f>
        <v>0</v>
      </c>
      <c r="BG330" s="187">
        <f>IF(N330="zákl. přenesená",J330,0)</f>
        <v>0</v>
      </c>
      <c r="BH330" s="187">
        <f>IF(N330="sníž. přenesená",J330,0)</f>
        <v>0</v>
      </c>
      <c r="BI330" s="187">
        <f>IF(N330="nulová",J330,0)</f>
        <v>0</v>
      </c>
      <c r="BJ330" s="19" t="s">
        <v>80</v>
      </c>
      <c r="BK330" s="187">
        <f>ROUND(I330*H330,2)</f>
        <v>0</v>
      </c>
      <c r="BL330" s="19" t="s">
        <v>250</v>
      </c>
      <c r="BM330" s="19" t="s">
        <v>1639</v>
      </c>
    </row>
    <row r="331" s="1" customFormat="1">
      <c r="B331" s="37"/>
      <c r="D331" s="188" t="s">
        <v>163</v>
      </c>
      <c r="F331" s="189" t="s">
        <v>1636</v>
      </c>
      <c r="I331" s="121"/>
      <c r="L331" s="37"/>
      <c r="M331" s="190"/>
      <c r="N331" s="67"/>
      <c r="O331" s="67"/>
      <c r="P331" s="67"/>
      <c r="Q331" s="67"/>
      <c r="R331" s="67"/>
      <c r="S331" s="67"/>
      <c r="T331" s="68"/>
      <c r="AT331" s="19" t="s">
        <v>163</v>
      </c>
      <c r="AU331" s="19" t="s">
        <v>82</v>
      </c>
    </row>
    <row r="332" s="1" customFormat="1" ht="16.5" customHeight="1">
      <c r="B332" s="175"/>
      <c r="C332" s="176" t="s">
        <v>721</v>
      </c>
      <c r="D332" s="176" t="s">
        <v>156</v>
      </c>
      <c r="E332" s="177" t="s">
        <v>1640</v>
      </c>
      <c r="F332" s="178" t="s">
        <v>1641</v>
      </c>
      <c r="G332" s="179" t="s">
        <v>241</v>
      </c>
      <c r="H332" s="180">
        <v>1</v>
      </c>
      <c r="I332" s="181"/>
      <c r="J332" s="182">
        <f>ROUND(I332*H332,2)</f>
        <v>0</v>
      </c>
      <c r="K332" s="178" t="s">
        <v>3</v>
      </c>
      <c r="L332" s="37"/>
      <c r="M332" s="183" t="s">
        <v>3</v>
      </c>
      <c r="N332" s="184" t="s">
        <v>43</v>
      </c>
      <c r="O332" s="67"/>
      <c r="P332" s="185">
        <f>O332*H332</f>
        <v>0</v>
      </c>
      <c r="Q332" s="185">
        <v>0</v>
      </c>
      <c r="R332" s="185">
        <f>Q332*H332</f>
        <v>0</v>
      </c>
      <c r="S332" s="185">
        <v>0</v>
      </c>
      <c r="T332" s="186">
        <f>S332*H332</f>
        <v>0</v>
      </c>
      <c r="AR332" s="19" t="s">
        <v>250</v>
      </c>
      <c r="AT332" s="19" t="s">
        <v>156</v>
      </c>
      <c r="AU332" s="19" t="s">
        <v>82</v>
      </c>
      <c r="AY332" s="19" t="s">
        <v>154</v>
      </c>
      <c r="BE332" s="187">
        <f>IF(N332="základní",J332,0)</f>
        <v>0</v>
      </c>
      <c r="BF332" s="187">
        <f>IF(N332="snížená",J332,0)</f>
        <v>0</v>
      </c>
      <c r="BG332" s="187">
        <f>IF(N332="zákl. přenesená",J332,0)</f>
        <v>0</v>
      </c>
      <c r="BH332" s="187">
        <f>IF(N332="sníž. přenesená",J332,0)</f>
        <v>0</v>
      </c>
      <c r="BI332" s="187">
        <f>IF(N332="nulová",J332,0)</f>
        <v>0</v>
      </c>
      <c r="BJ332" s="19" t="s">
        <v>80</v>
      </c>
      <c r="BK332" s="187">
        <f>ROUND(I332*H332,2)</f>
        <v>0</v>
      </c>
      <c r="BL332" s="19" t="s">
        <v>250</v>
      </c>
      <c r="BM332" s="19" t="s">
        <v>1642</v>
      </c>
    </row>
    <row r="333" s="1" customFormat="1">
      <c r="B333" s="37"/>
      <c r="D333" s="188" t="s">
        <v>163</v>
      </c>
      <c r="F333" s="189" t="s">
        <v>1643</v>
      </c>
      <c r="I333" s="121"/>
      <c r="L333" s="37"/>
      <c r="M333" s="190"/>
      <c r="N333" s="67"/>
      <c r="O333" s="67"/>
      <c r="P333" s="67"/>
      <c r="Q333" s="67"/>
      <c r="R333" s="67"/>
      <c r="S333" s="67"/>
      <c r="T333" s="68"/>
      <c r="AT333" s="19" t="s">
        <v>163</v>
      </c>
      <c r="AU333" s="19" t="s">
        <v>82</v>
      </c>
    </row>
    <row r="334" s="1" customFormat="1" ht="16.5" customHeight="1">
      <c r="B334" s="175"/>
      <c r="C334" s="176" t="s">
        <v>725</v>
      </c>
      <c r="D334" s="176" t="s">
        <v>156</v>
      </c>
      <c r="E334" s="177" t="s">
        <v>1644</v>
      </c>
      <c r="F334" s="178" t="s">
        <v>1645</v>
      </c>
      <c r="G334" s="179" t="s">
        <v>241</v>
      </c>
      <c r="H334" s="180">
        <v>1</v>
      </c>
      <c r="I334" s="181"/>
      <c r="J334" s="182">
        <f>ROUND(I334*H334,2)</f>
        <v>0</v>
      </c>
      <c r="K334" s="178" t="s">
        <v>3</v>
      </c>
      <c r="L334" s="37"/>
      <c r="M334" s="183" t="s">
        <v>3</v>
      </c>
      <c r="N334" s="184" t="s">
        <v>43</v>
      </c>
      <c r="O334" s="67"/>
      <c r="P334" s="185">
        <f>O334*H334</f>
        <v>0</v>
      </c>
      <c r="Q334" s="185">
        <v>0</v>
      </c>
      <c r="R334" s="185">
        <f>Q334*H334</f>
        <v>0</v>
      </c>
      <c r="S334" s="185">
        <v>0</v>
      </c>
      <c r="T334" s="186">
        <f>S334*H334</f>
        <v>0</v>
      </c>
      <c r="AR334" s="19" t="s">
        <v>250</v>
      </c>
      <c r="AT334" s="19" t="s">
        <v>156</v>
      </c>
      <c r="AU334" s="19" t="s">
        <v>82</v>
      </c>
      <c r="AY334" s="19" t="s">
        <v>154</v>
      </c>
      <c r="BE334" s="187">
        <f>IF(N334="základní",J334,0)</f>
        <v>0</v>
      </c>
      <c r="BF334" s="187">
        <f>IF(N334="snížená",J334,0)</f>
        <v>0</v>
      </c>
      <c r="BG334" s="187">
        <f>IF(N334="zákl. přenesená",J334,0)</f>
        <v>0</v>
      </c>
      <c r="BH334" s="187">
        <f>IF(N334="sníž. přenesená",J334,0)</f>
        <v>0</v>
      </c>
      <c r="BI334" s="187">
        <f>IF(N334="nulová",J334,0)</f>
        <v>0</v>
      </c>
      <c r="BJ334" s="19" t="s">
        <v>80</v>
      </c>
      <c r="BK334" s="187">
        <f>ROUND(I334*H334,2)</f>
        <v>0</v>
      </c>
      <c r="BL334" s="19" t="s">
        <v>250</v>
      </c>
      <c r="BM334" s="19" t="s">
        <v>1646</v>
      </c>
    </row>
    <row r="335" s="1" customFormat="1">
      <c r="B335" s="37"/>
      <c r="D335" s="188" t="s">
        <v>163</v>
      </c>
      <c r="F335" s="189" t="s">
        <v>1643</v>
      </c>
      <c r="I335" s="121"/>
      <c r="L335" s="37"/>
      <c r="M335" s="190"/>
      <c r="N335" s="67"/>
      <c r="O335" s="67"/>
      <c r="P335" s="67"/>
      <c r="Q335" s="67"/>
      <c r="R335" s="67"/>
      <c r="S335" s="67"/>
      <c r="T335" s="68"/>
      <c r="AT335" s="19" t="s">
        <v>163</v>
      </c>
      <c r="AU335" s="19" t="s">
        <v>82</v>
      </c>
    </row>
    <row r="336" s="1" customFormat="1" ht="16.5" customHeight="1">
      <c r="B336" s="175"/>
      <c r="C336" s="176" t="s">
        <v>730</v>
      </c>
      <c r="D336" s="176" t="s">
        <v>156</v>
      </c>
      <c r="E336" s="177" t="s">
        <v>1647</v>
      </c>
      <c r="F336" s="178" t="s">
        <v>1648</v>
      </c>
      <c r="G336" s="179" t="s">
        <v>253</v>
      </c>
      <c r="H336" s="180">
        <v>7.1500000000000004</v>
      </c>
      <c r="I336" s="181"/>
      <c r="J336" s="182">
        <f>ROUND(I336*H336,2)</f>
        <v>0</v>
      </c>
      <c r="K336" s="178" t="s">
        <v>160</v>
      </c>
      <c r="L336" s="37"/>
      <c r="M336" s="183" t="s">
        <v>3</v>
      </c>
      <c r="N336" s="184" t="s">
        <v>43</v>
      </c>
      <c r="O336" s="67"/>
      <c r="P336" s="185">
        <f>O336*H336</f>
        <v>0</v>
      </c>
      <c r="Q336" s="185">
        <v>0</v>
      </c>
      <c r="R336" s="185">
        <f>Q336*H336</f>
        <v>0</v>
      </c>
      <c r="S336" s="185">
        <v>0</v>
      </c>
      <c r="T336" s="186">
        <f>S336*H336</f>
        <v>0</v>
      </c>
      <c r="AR336" s="19" t="s">
        <v>250</v>
      </c>
      <c r="AT336" s="19" t="s">
        <v>156</v>
      </c>
      <c r="AU336" s="19" t="s">
        <v>82</v>
      </c>
      <c r="AY336" s="19" t="s">
        <v>154</v>
      </c>
      <c r="BE336" s="187">
        <f>IF(N336="základní",J336,0)</f>
        <v>0</v>
      </c>
      <c r="BF336" s="187">
        <f>IF(N336="snížená",J336,0)</f>
        <v>0</v>
      </c>
      <c r="BG336" s="187">
        <f>IF(N336="zákl. přenesená",J336,0)</f>
        <v>0</v>
      </c>
      <c r="BH336" s="187">
        <f>IF(N336="sníž. přenesená",J336,0)</f>
        <v>0</v>
      </c>
      <c r="BI336" s="187">
        <f>IF(N336="nulová",J336,0)</f>
        <v>0</v>
      </c>
      <c r="BJ336" s="19" t="s">
        <v>80</v>
      </c>
      <c r="BK336" s="187">
        <f>ROUND(I336*H336,2)</f>
        <v>0</v>
      </c>
      <c r="BL336" s="19" t="s">
        <v>250</v>
      </c>
      <c r="BM336" s="19" t="s">
        <v>1649</v>
      </c>
    </row>
    <row r="337" s="1" customFormat="1">
      <c r="B337" s="37"/>
      <c r="D337" s="188" t="s">
        <v>163</v>
      </c>
      <c r="F337" s="189" t="s">
        <v>1650</v>
      </c>
      <c r="I337" s="121"/>
      <c r="L337" s="37"/>
      <c r="M337" s="190"/>
      <c r="N337" s="67"/>
      <c r="O337" s="67"/>
      <c r="P337" s="67"/>
      <c r="Q337" s="67"/>
      <c r="R337" s="67"/>
      <c r="S337" s="67"/>
      <c r="T337" s="68"/>
      <c r="AT337" s="19" t="s">
        <v>163</v>
      </c>
      <c r="AU337" s="19" t="s">
        <v>82</v>
      </c>
    </row>
    <row r="338" s="1" customFormat="1" ht="22.5" customHeight="1">
      <c r="B338" s="175"/>
      <c r="C338" s="176" t="s">
        <v>736</v>
      </c>
      <c r="D338" s="176" t="s">
        <v>156</v>
      </c>
      <c r="E338" s="177" t="s">
        <v>1651</v>
      </c>
      <c r="F338" s="178" t="s">
        <v>1652</v>
      </c>
      <c r="G338" s="179" t="s">
        <v>1074</v>
      </c>
      <c r="H338" s="227"/>
      <c r="I338" s="181"/>
      <c r="J338" s="182">
        <f>ROUND(I338*H338,2)</f>
        <v>0</v>
      </c>
      <c r="K338" s="178" t="s">
        <v>160</v>
      </c>
      <c r="L338" s="37"/>
      <c r="M338" s="183" t="s">
        <v>3</v>
      </c>
      <c r="N338" s="184" t="s">
        <v>43</v>
      </c>
      <c r="O338" s="67"/>
      <c r="P338" s="185">
        <f>O338*H338</f>
        <v>0</v>
      </c>
      <c r="Q338" s="185">
        <v>0</v>
      </c>
      <c r="R338" s="185">
        <f>Q338*H338</f>
        <v>0</v>
      </c>
      <c r="S338" s="185">
        <v>0</v>
      </c>
      <c r="T338" s="186">
        <f>S338*H338</f>
        <v>0</v>
      </c>
      <c r="AR338" s="19" t="s">
        <v>250</v>
      </c>
      <c r="AT338" s="19" t="s">
        <v>156</v>
      </c>
      <c r="AU338" s="19" t="s">
        <v>82</v>
      </c>
      <c r="AY338" s="19" t="s">
        <v>154</v>
      </c>
      <c r="BE338" s="187">
        <f>IF(N338="základní",J338,0)</f>
        <v>0</v>
      </c>
      <c r="BF338" s="187">
        <f>IF(N338="snížená",J338,0)</f>
        <v>0</v>
      </c>
      <c r="BG338" s="187">
        <f>IF(N338="zákl. přenesená",J338,0)</f>
        <v>0</v>
      </c>
      <c r="BH338" s="187">
        <f>IF(N338="sníž. přenesená",J338,0)</f>
        <v>0</v>
      </c>
      <c r="BI338" s="187">
        <f>IF(N338="nulová",J338,0)</f>
        <v>0</v>
      </c>
      <c r="BJ338" s="19" t="s">
        <v>80</v>
      </c>
      <c r="BK338" s="187">
        <f>ROUND(I338*H338,2)</f>
        <v>0</v>
      </c>
      <c r="BL338" s="19" t="s">
        <v>250</v>
      </c>
      <c r="BM338" s="19" t="s">
        <v>1653</v>
      </c>
    </row>
    <row r="339" s="1" customFormat="1">
      <c r="B339" s="37"/>
      <c r="D339" s="188" t="s">
        <v>163</v>
      </c>
      <c r="F339" s="189" t="s">
        <v>1076</v>
      </c>
      <c r="I339" s="121"/>
      <c r="L339" s="37"/>
      <c r="M339" s="190"/>
      <c r="N339" s="67"/>
      <c r="O339" s="67"/>
      <c r="P339" s="67"/>
      <c r="Q339" s="67"/>
      <c r="R339" s="67"/>
      <c r="S339" s="67"/>
      <c r="T339" s="68"/>
      <c r="AT339" s="19" t="s">
        <v>163</v>
      </c>
      <c r="AU339" s="19" t="s">
        <v>82</v>
      </c>
    </row>
    <row r="340" s="11" customFormat="1" ht="22.8" customHeight="1">
      <c r="B340" s="162"/>
      <c r="D340" s="163" t="s">
        <v>71</v>
      </c>
      <c r="E340" s="173" t="s">
        <v>1654</v>
      </c>
      <c r="F340" s="173" t="s">
        <v>1655</v>
      </c>
      <c r="I340" s="165"/>
      <c r="J340" s="174">
        <f>BK340</f>
        <v>0</v>
      </c>
      <c r="L340" s="162"/>
      <c r="M340" s="167"/>
      <c r="N340" s="168"/>
      <c r="O340" s="168"/>
      <c r="P340" s="169">
        <f>SUM(P341:P351)</f>
        <v>0</v>
      </c>
      <c r="Q340" s="168"/>
      <c r="R340" s="169">
        <f>SUM(R341:R351)</f>
        <v>0.0029889999999999999</v>
      </c>
      <c r="S340" s="168"/>
      <c r="T340" s="170">
        <f>SUM(T341:T351)</f>
        <v>0</v>
      </c>
      <c r="AR340" s="163" t="s">
        <v>82</v>
      </c>
      <c r="AT340" s="171" t="s">
        <v>71</v>
      </c>
      <c r="AU340" s="171" t="s">
        <v>80</v>
      </c>
      <c r="AY340" s="163" t="s">
        <v>154</v>
      </c>
      <c r="BK340" s="172">
        <f>SUM(BK341:BK351)</f>
        <v>0</v>
      </c>
    </row>
    <row r="341" s="1" customFormat="1" ht="16.5" customHeight="1">
      <c r="B341" s="175"/>
      <c r="C341" s="176" t="s">
        <v>741</v>
      </c>
      <c r="D341" s="176" t="s">
        <v>156</v>
      </c>
      <c r="E341" s="177" t="s">
        <v>1656</v>
      </c>
      <c r="F341" s="178" t="s">
        <v>1657</v>
      </c>
      <c r="G341" s="179" t="s">
        <v>253</v>
      </c>
      <c r="H341" s="180">
        <v>2.1000000000000001</v>
      </c>
      <c r="I341" s="181"/>
      <c r="J341" s="182">
        <f>ROUND(I341*H341,2)</f>
        <v>0</v>
      </c>
      <c r="K341" s="178" t="s">
        <v>3</v>
      </c>
      <c r="L341" s="37"/>
      <c r="M341" s="183" t="s">
        <v>3</v>
      </c>
      <c r="N341" s="184" t="s">
        <v>43</v>
      </c>
      <c r="O341" s="67"/>
      <c r="P341" s="185">
        <f>O341*H341</f>
        <v>0</v>
      </c>
      <c r="Q341" s="185">
        <v>0.00091</v>
      </c>
      <c r="R341" s="185">
        <f>Q341*H341</f>
        <v>0.0019110000000000002</v>
      </c>
      <c r="S341" s="185">
        <v>0</v>
      </c>
      <c r="T341" s="186">
        <f>S341*H341</f>
        <v>0</v>
      </c>
      <c r="AR341" s="19" t="s">
        <v>250</v>
      </c>
      <c r="AT341" s="19" t="s">
        <v>156</v>
      </c>
      <c r="AU341" s="19" t="s">
        <v>82</v>
      </c>
      <c r="AY341" s="19" t="s">
        <v>154</v>
      </c>
      <c r="BE341" s="187">
        <f>IF(N341="základní",J341,0)</f>
        <v>0</v>
      </c>
      <c r="BF341" s="187">
        <f>IF(N341="snížená",J341,0)</f>
        <v>0</v>
      </c>
      <c r="BG341" s="187">
        <f>IF(N341="zákl. přenesená",J341,0)</f>
        <v>0</v>
      </c>
      <c r="BH341" s="187">
        <f>IF(N341="sníž. přenesená",J341,0)</f>
        <v>0</v>
      </c>
      <c r="BI341" s="187">
        <f>IF(N341="nulová",J341,0)</f>
        <v>0</v>
      </c>
      <c r="BJ341" s="19" t="s">
        <v>80</v>
      </c>
      <c r="BK341" s="187">
        <f>ROUND(I341*H341,2)</f>
        <v>0</v>
      </c>
      <c r="BL341" s="19" t="s">
        <v>250</v>
      </c>
      <c r="BM341" s="19" t="s">
        <v>1658</v>
      </c>
    </row>
    <row r="342" s="1" customFormat="1">
      <c r="B342" s="37"/>
      <c r="D342" s="188" t="s">
        <v>163</v>
      </c>
      <c r="F342" s="189" t="s">
        <v>1659</v>
      </c>
      <c r="I342" s="121"/>
      <c r="L342" s="37"/>
      <c r="M342" s="190"/>
      <c r="N342" s="67"/>
      <c r="O342" s="67"/>
      <c r="P342" s="67"/>
      <c r="Q342" s="67"/>
      <c r="R342" s="67"/>
      <c r="S342" s="67"/>
      <c r="T342" s="68"/>
      <c r="AT342" s="19" t="s">
        <v>163</v>
      </c>
      <c r="AU342" s="19" t="s">
        <v>82</v>
      </c>
    </row>
    <row r="343" s="1" customFormat="1" ht="22.5" customHeight="1">
      <c r="B343" s="175"/>
      <c r="C343" s="176" t="s">
        <v>746</v>
      </c>
      <c r="D343" s="176" t="s">
        <v>156</v>
      </c>
      <c r="E343" s="177" t="s">
        <v>1660</v>
      </c>
      <c r="F343" s="178" t="s">
        <v>1661</v>
      </c>
      <c r="G343" s="179" t="s">
        <v>253</v>
      </c>
      <c r="H343" s="180">
        <v>2.1000000000000001</v>
      </c>
      <c r="I343" s="181"/>
      <c r="J343" s="182">
        <f>ROUND(I343*H343,2)</f>
        <v>0</v>
      </c>
      <c r="K343" s="178" t="s">
        <v>3</v>
      </c>
      <c r="L343" s="37"/>
      <c r="M343" s="183" t="s">
        <v>3</v>
      </c>
      <c r="N343" s="184" t="s">
        <v>43</v>
      </c>
      <c r="O343" s="67"/>
      <c r="P343" s="185">
        <f>O343*H343</f>
        <v>0</v>
      </c>
      <c r="Q343" s="185">
        <v>6.9999999999999994E-05</v>
      </c>
      <c r="R343" s="185">
        <f>Q343*H343</f>
        <v>0.000147</v>
      </c>
      <c r="S343" s="185">
        <v>0</v>
      </c>
      <c r="T343" s="186">
        <f>S343*H343</f>
        <v>0</v>
      </c>
      <c r="AR343" s="19" t="s">
        <v>250</v>
      </c>
      <c r="AT343" s="19" t="s">
        <v>156</v>
      </c>
      <c r="AU343" s="19" t="s">
        <v>82</v>
      </c>
      <c r="AY343" s="19" t="s">
        <v>154</v>
      </c>
      <c r="BE343" s="187">
        <f>IF(N343="základní",J343,0)</f>
        <v>0</v>
      </c>
      <c r="BF343" s="187">
        <f>IF(N343="snížená",J343,0)</f>
        <v>0</v>
      </c>
      <c r="BG343" s="187">
        <f>IF(N343="zákl. přenesená",J343,0)</f>
        <v>0</v>
      </c>
      <c r="BH343" s="187">
        <f>IF(N343="sníž. přenesená",J343,0)</f>
        <v>0</v>
      </c>
      <c r="BI343" s="187">
        <f>IF(N343="nulová",J343,0)</f>
        <v>0</v>
      </c>
      <c r="BJ343" s="19" t="s">
        <v>80</v>
      </c>
      <c r="BK343" s="187">
        <f>ROUND(I343*H343,2)</f>
        <v>0</v>
      </c>
      <c r="BL343" s="19" t="s">
        <v>250</v>
      </c>
      <c r="BM343" s="19" t="s">
        <v>1662</v>
      </c>
    </row>
    <row r="344" s="1" customFormat="1">
      <c r="B344" s="37"/>
      <c r="D344" s="188" t="s">
        <v>163</v>
      </c>
      <c r="F344" s="189" t="s">
        <v>1663</v>
      </c>
      <c r="I344" s="121"/>
      <c r="L344" s="37"/>
      <c r="M344" s="190"/>
      <c r="N344" s="67"/>
      <c r="O344" s="67"/>
      <c r="P344" s="67"/>
      <c r="Q344" s="67"/>
      <c r="R344" s="67"/>
      <c r="S344" s="67"/>
      <c r="T344" s="68"/>
      <c r="AT344" s="19" t="s">
        <v>163</v>
      </c>
      <c r="AU344" s="19" t="s">
        <v>82</v>
      </c>
    </row>
    <row r="345" s="1" customFormat="1" ht="16.5" customHeight="1">
      <c r="B345" s="175"/>
      <c r="C345" s="176" t="s">
        <v>751</v>
      </c>
      <c r="D345" s="176" t="s">
        <v>156</v>
      </c>
      <c r="E345" s="177" t="s">
        <v>1664</v>
      </c>
      <c r="F345" s="178" t="s">
        <v>1665</v>
      </c>
      <c r="G345" s="179" t="s">
        <v>241</v>
      </c>
      <c r="H345" s="180">
        <v>2</v>
      </c>
      <c r="I345" s="181"/>
      <c r="J345" s="182">
        <f>ROUND(I345*H345,2)</f>
        <v>0</v>
      </c>
      <c r="K345" s="178" t="s">
        <v>3</v>
      </c>
      <c r="L345" s="37"/>
      <c r="M345" s="183" t="s">
        <v>3</v>
      </c>
      <c r="N345" s="184" t="s">
        <v>43</v>
      </c>
      <c r="O345" s="67"/>
      <c r="P345" s="185">
        <f>O345*H345</f>
        <v>0</v>
      </c>
      <c r="Q345" s="185">
        <v>0</v>
      </c>
      <c r="R345" s="185">
        <f>Q345*H345</f>
        <v>0</v>
      </c>
      <c r="S345" s="185">
        <v>0</v>
      </c>
      <c r="T345" s="186">
        <f>S345*H345</f>
        <v>0</v>
      </c>
      <c r="AR345" s="19" t="s">
        <v>250</v>
      </c>
      <c r="AT345" s="19" t="s">
        <v>156</v>
      </c>
      <c r="AU345" s="19" t="s">
        <v>82</v>
      </c>
      <c r="AY345" s="19" t="s">
        <v>154</v>
      </c>
      <c r="BE345" s="187">
        <f>IF(N345="základní",J345,0)</f>
        <v>0</v>
      </c>
      <c r="BF345" s="187">
        <f>IF(N345="snížená",J345,0)</f>
        <v>0</v>
      </c>
      <c r="BG345" s="187">
        <f>IF(N345="zákl. přenesená",J345,0)</f>
        <v>0</v>
      </c>
      <c r="BH345" s="187">
        <f>IF(N345="sníž. přenesená",J345,0)</f>
        <v>0</v>
      </c>
      <c r="BI345" s="187">
        <f>IF(N345="nulová",J345,0)</f>
        <v>0</v>
      </c>
      <c r="BJ345" s="19" t="s">
        <v>80</v>
      </c>
      <c r="BK345" s="187">
        <f>ROUND(I345*H345,2)</f>
        <v>0</v>
      </c>
      <c r="BL345" s="19" t="s">
        <v>250</v>
      </c>
      <c r="BM345" s="19" t="s">
        <v>1666</v>
      </c>
    </row>
    <row r="346" s="1" customFormat="1">
      <c r="B346" s="37"/>
      <c r="D346" s="188" t="s">
        <v>163</v>
      </c>
      <c r="F346" s="189" t="s">
        <v>1667</v>
      </c>
      <c r="I346" s="121"/>
      <c r="L346" s="37"/>
      <c r="M346" s="190"/>
      <c r="N346" s="67"/>
      <c r="O346" s="67"/>
      <c r="P346" s="67"/>
      <c r="Q346" s="67"/>
      <c r="R346" s="67"/>
      <c r="S346" s="67"/>
      <c r="T346" s="68"/>
      <c r="AT346" s="19" t="s">
        <v>163</v>
      </c>
      <c r="AU346" s="19" t="s">
        <v>82</v>
      </c>
    </row>
    <row r="347" s="1" customFormat="1" ht="16.5" customHeight="1">
      <c r="B347" s="175"/>
      <c r="C347" s="176" t="s">
        <v>756</v>
      </c>
      <c r="D347" s="176" t="s">
        <v>156</v>
      </c>
      <c r="E347" s="177" t="s">
        <v>1668</v>
      </c>
      <c r="F347" s="178" t="s">
        <v>1669</v>
      </c>
      <c r="G347" s="179" t="s">
        <v>253</v>
      </c>
      <c r="H347" s="180">
        <v>4.9000000000000004</v>
      </c>
      <c r="I347" s="181"/>
      <c r="J347" s="182">
        <f>ROUND(I347*H347,2)</f>
        <v>0</v>
      </c>
      <c r="K347" s="178" t="s">
        <v>3</v>
      </c>
      <c r="L347" s="37"/>
      <c r="M347" s="183" t="s">
        <v>3</v>
      </c>
      <c r="N347" s="184" t="s">
        <v>43</v>
      </c>
      <c r="O347" s="67"/>
      <c r="P347" s="185">
        <f>O347*H347</f>
        <v>0</v>
      </c>
      <c r="Q347" s="185">
        <v>0.00019000000000000001</v>
      </c>
      <c r="R347" s="185">
        <f>Q347*H347</f>
        <v>0.00093100000000000008</v>
      </c>
      <c r="S347" s="185">
        <v>0</v>
      </c>
      <c r="T347" s="186">
        <f>S347*H347</f>
        <v>0</v>
      </c>
      <c r="AR347" s="19" t="s">
        <v>250</v>
      </c>
      <c r="AT347" s="19" t="s">
        <v>156</v>
      </c>
      <c r="AU347" s="19" t="s">
        <v>82</v>
      </c>
      <c r="AY347" s="19" t="s">
        <v>154</v>
      </c>
      <c r="BE347" s="187">
        <f>IF(N347="základní",J347,0)</f>
        <v>0</v>
      </c>
      <c r="BF347" s="187">
        <f>IF(N347="snížená",J347,0)</f>
        <v>0</v>
      </c>
      <c r="BG347" s="187">
        <f>IF(N347="zákl. přenesená",J347,0)</f>
        <v>0</v>
      </c>
      <c r="BH347" s="187">
        <f>IF(N347="sníž. přenesená",J347,0)</f>
        <v>0</v>
      </c>
      <c r="BI347" s="187">
        <f>IF(N347="nulová",J347,0)</f>
        <v>0</v>
      </c>
      <c r="BJ347" s="19" t="s">
        <v>80</v>
      </c>
      <c r="BK347" s="187">
        <f>ROUND(I347*H347,2)</f>
        <v>0</v>
      </c>
      <c r="BL347" s="19" t="s">
        <v>250</v>
      </c>
      <c r="BM347" s="19" t="s">
        <v>1670</v>
      </c>
    </row>
    <row r="348" s="1" customFormat="1">
      <c r="B348" s="37"/>
      <c r="D348" s="188" t="s">
        <v>163</v>
      </c>
      <c r="F348" s="189" t="s">
        <v>1671</v>
      </c>
      <c r="I348" s="121"/>
      <c r="L348" s="37"/>
      <c r="M348" s="190"/>
      <c r="N348" s="67"/>
      <c r="O348" s="67"/>
      <c r="P348" s="67"/>
      <c r="Q348" s="67"/>
      <c r="R348" s="67"/>
      <c r="S348" s="67"/>
      <c r="T348" s="68"/>
      <c r="AT348" s="19" t="s">
        <v>163</v>
      </c>
      <c r="AU348" s="19" t="s">
        <v>82</v>
      </c>
    </row>
    <row r="349" s="12" customFormat="1">
      <c r="B349" s="191"/>
      <c r="D349" s="188" t="s">
        <v>165</v>
      </c>
      <c r="E349" s="198" t="s">
        <v>3</v>
      </c>
      <c r="F349" s="192" t="s">
        <v>1672</v>
      </c>
      <c r="H349" s="193">
        <v>4.9000000000000004</v>
      </c>
      <c r="I349" s="194"/>
      <c r="L349" s="191"/>
      <c r="M349" s="195"/>
      <c r="N349" s="196"/>
      <c r="O349" s="196"/>
      <c r="P349" s="196"/>
      <c r="Q349" s="196"/>
      <c r="R349" s="196"/>
      <c r="S349" s="196"/>
      <c r="T349" s="197"/>
      <c r="AT349" s="198" t="s">
        <v>165</v>
      </c>
      <c r="AU349" s="198" t="s">
        <v>82</v>
      </c>
      <c r="AV349" s="12" t="s">
        <v>82</v>
      </c>
      <c r="AW349" s="12" t="s">
        <v>33</v>
      </c>
      <c r="AX349" s="12" t="s">
        <v>80</v>
      </c>
      <c r="AY349" s="198" t="s">
        <v>154</v>
      </c>
    </row>
    <row r="350" s="1" customFormat="1" ht="22.5" customHeight="1">
      <c r="B350" s="175"/>
      <c r="C350" s="176" t="s">
        <v>761</v>
      </c>
      <c r="D350" s="176" t="s">
        <v>156</v>
      </c>
      <c r="E350" s="177" t="s">
        <v>1673</v>
      </c>
      <c r="F350" s="178" t="s">
        <v>1674</v>
      </c>
      <c r="G350" s="179" t="s">
        <v>1074</v>
      </c>
      <c r="H350" s="227"/>
      <c r="I350" s="181"/>
      <c r="J350" s="182">
        <f>ROUND(I350*H350,2)</f>
        <v>0</v>
      </c>
      <c r="K350" s="178" t="s">
        <v>160</v>
      </c>
      <c r="L350" s="37"/>
      <c r="M350" s="183" t="s">
        <v>3</v>
      </c>
      <c r="N350" s="184" t="s">
        <v>43</v>
      </c>
      <c r="O350" s="67"/>
      <c r="P350" s="185">
        <f>O350*H350</f>
        <v>0</v>
      </c>
      <c r="Q350" s="185">
        <v>0</v>
      </c>
      <c r="R350" s="185">
        <f>Q350*H350</f>
        <v>0</v>
      </c>
      <c r="S350" s="185">
        <v>0</v>
      </c>
      <c r="T350" s="186">
        <f>S350*H350</f>
        <v>0</v>
      </c>
      <c r="AR350" s="19" t="s">
        <v>250</v>
      </c>
      <c r="AT350" s="19" t="s">
        <v>156</v>
      </c>
      <c r="AU350" s="19" t="s">
        <v>82</v>
      </c>
      <c r="AY350" s="19" t="s">
        <v>154</v>
      </c>
      <c r="BE350" s="187">
        <f>IF(N350="základní",J350,0)</f>
        <v>0</v>
      </c>
      <c r="BF350" s="187">
        <f>IF(N350="snížená",J350,0)</f>
        <v>0</v>
      </c>
      <c r="BG350" s="187">
        <f>IF(N350="zákl. přenesená",J350,0)</f>
        <v>0</v>
      </c>
      <c r="BH350" s="187">
        <f>IF(N350="sníž. přenesená",J350,0)</f>
        <v>0</v>
      </c>
      <c r="BI350" s="187">
        <f>IF(N350="nulová",J350,0)</f>
        <v>0</v>
      </c>
      <c r="BJ350" s="19" t="s">
        <v>80</v>
      </c>
      <c r="BK350" s="187">
        <f>ROUND(I350*H350,2)</f>
        <v>0</v>
      </c>
      <c r="BL350" s="19" t="s">
        <v>250</v>
      </c>
      <c r="BM350" s="19" t="s">
        <v>1675</v>
      </c>
    </row>
    <row r="351" s="1" customFormat="1">
      <c r="B351" s="37"/>
      <c r="D351" s="188" t="s">
        <v>163</v>
      </c>
      <c r="F351" s="189" t="s">
        <v>1676</v>
      </c>
      <c r="I351" s="121"/>
      <c r="L351" s="37"/>
      <c r="M351" s="190"/>
      <c r="N351" s="67"/>
      <c r="O351" s="67"/>
      <c r="P351" s="67"/>
      <c r="Q351" s="67"/>
      <c r="R351" s="67"/>
      <c r="S351" s="67"/>
      <c r="T351" s="68"/>
      <c r="AT351" s="19" t="s">
        <v>163</v>
      </c>
      <c r="AU351" s="19" t="s">
        <v>82</v>
      </c>
    </row>
    <row r="352" s="11" customFormat="1" ht="22.8" customHeight="1">
      <c r="B352" s="162"/>
      <c r="D352" s="163" t="s">
        <v>71</v>
      </c>
      <c r="E352" s="173" t="s">
        <v>1677</v>
      </c>
      <c r="F352" s="173" t="s">
        <v>1678</v>
      </c>
      <c r="I352" s="165"/>
      <c r="J352" s="174">
        <f>BK352</f>
        <v>0</v>
      </c>
      <c r="L352" s="162"/>
      <c r="M352" s="167"/>
      <c r="N352" s="168"/>
      <c r="O352" s="168"/>
      <c r="P352" s="169">
        <f>SUM(P353:P367)</f>
        <v>0</v>
      </c>
      <c r="Q352" s="168"/>
      <c r="R352" s="169">
        <f>SUM(R353:R367)</f>
        <v>0.062160000000000007</v>
      </c>
      <c r="S352" s="168"/>
      <c r="T352" s="170">
        <f>SUM(T353:T367)</f>
        <v>0</v>
      </c>
      <c r="AR352" s="163" t="s">
        <v>82</v>
      </c>
      <c r="AT352" s="171" t="s">
        <v>71</v>
      </c>
      <c r="AU352" s="171" t="s">
        <v>80</v>
      </c>
      <c r="AY352" s="163" t="s">
        <v>154</v>
      </c>
      <c r="BK352" s="172">
        <f>SUM(BK353:BK367)</f>
        <v>0</v>
      </c>
    </row>
    <row r="353" s="1" customFormat="1" ht="22.5" customHeight="1">
      <c r="B353" s="175"/>
      <c r="C353" s="176" t="s">
        <v>766</v>
      </c>
      <c r="D353" s="176" t="s">
        <v>156</v>
      </c>
      <c r="E353" s="177" t="s">
        <v>1679</v>
      </c>
      <c r="F353" s="178" t="s">
        <v>1680</v>
      </c>
      <c r="G353" s="179" t="s">
        <v>1681</v>
      </c>
      <c r="H353" s="180">
        <v>1</v>
      </c>
      <c r="I353" s="181"/>
      <c r="J353" s="182">
        <f>ROUND(I353*H353,2)</f>
        <v>0</v>
      </c>
      <c r="K353" s="178" t="s">
        <v>160</v>
      </c>
      <c r="L353" s="37"/>
      <c r="M353" s="183" t="s">
        <v>3</v>
      </c>
      <c r="N353" s="184" t="s">
        <v>43</v>
      </c>
      <c r="O353" s="67"/>
      <c r="P353" s="185">
        <f>O353*H353</f>
        <v>0</v>
      </c>
      <c r="Q353" s="185">
        <v>0.0091999999999999998</v>
      </c>
      <c r="R353" s="185">
        <f>Q353*H353</f>
        <v>0.0091999999999999998</v>
      </c>
      <c r="S353" s="185">
        <v>0</v>
      </c>
      <c r="T353" s="186">
        <f>S353*H353</f>
        <v>0</v>
      </c>
      <c r="AR353" s="19" t="s">
        <v>250</v>
      </c>
      <c r="AT353" s="19" t="s">
        <v>156</v>
      </c>
      <c r="AU353" s="19" t="s">
        <v>82</v>
      </c>
      <c r="AY353" s="19" t="s">
        <v>154</v>
      </c>
      <c r="BE353" s="187">
        <f>IF(N353="základní",J353,0)</f>
        <v>0</v>
      </c>
      <c r="BF353" s="187">
        <f>IF(N353="snížená",J353,0)</f>
        <v>0</v>
      </c>
      <c r="BG353" s="187">
        <f>IF(N353="zákl. přenesená",J353,0)</f>
        <v>0</v>
      </c>
      <c r="BH353" s="187">
        <f>IF(N353="sníž. přenesená",J353,0)</f>
        <v>0</v>
      </c>
      <c r="BI353" s="187">
        <f>IF(N353="nulová",J353,0)</f>
        <v>0</v>
      </c>
      <c r="BJ353" s="19" t="s">
        <v>80</v>
      </c>
      <c r="BK353" s="187">
        <f>ROUND(I353*H353,2)</f>
        <v>0</v>
      </c>
      <c r="BL353" s="19" t="s">
        <v>250</v>
      </c>
      <c r="BM353" s="19" t="s">
        <v>1682</v>
      </c>
    </row>
    <row r="354" s="1" customFormat="1">
      <c r="B354" s="37"/>
      <c r="D354" s="188" t="s">
        <v>163</v>
      </c>
      <c r="F354" s="189" t="s">
        <v>1683</v>
      </c>
      <c r="I354" s="121"/>
      <c r="L354" s="37"/>
      <c r="M354" s="190"/>
      <c r="N354" s="67"/>
      <c r="O354" s="67"/>
      <c r="P354" s="67"/>
      <c r="Q354" s="67"/>
      <c r="R354" s="67"/>
      <c r="S354" s="67"/>
      <c r="T354" s="68"/>
      <c r="AT354" s="19" t="s">
        <v>163</v>
      </c>
      <c r="AU354" s="19" t="s">
        <v>82</v>
      </c>
    </row>
    <row r="355" s="1" customFormat="1" ht="16.5" customHeight="1">
      <c r="B355" s="175"/>
      <c r="C355" s="176" t="s">
        <v>770</v>
      </c>
      <c r="D355" s="176" t="s">
        <v>156</v>
      </c>
      <c r="E355" s="177" t="s">
        <v>1684</v>
      </c>
      <c r="F355" s="178" t="s">
        <v>1685</v>
      </c>
      <c r="G355" s="179" t="s">
        <v>1681</v>
      </c>
      <c r="H355" s="180">
        <v>1</v>
      </c>
      <c r="I355" s="181"/>
      <c r="J355" s="182">
        <f>ROUND(I355*H355,2)</f>
        <v>0</v>
      </c>
      <c r="K355" s="178" t="s">
        <v>160</v>
      </c>
      <c r="L355" s="37"/>
      <c r="M355" s="183" t="s">
        <v>3</v>
      </c>
      <c r="N355" s="184" t="s">
        <v>43</v>
      </c>
      <c r="O355" s="67"/>
      <c r="P355" s="185">
        <f>O355*H355</f>
        <v>0</v>
      </c>
      <c r="Q355" s="185">
        <v>0.016920000000000001</v>
      </c>
      <c r="R355" s="185">
        <f>Q355*H355</f>
        <v>0.016920000000000001</v>
      </c>
      <c r="S355" s="185">
        <v>0</v>
      </c>
      <c r="T355" s="186">
        <f>S355*H355</f>
        <v>0</v>
      </c>
      <c r="AR355" s="19" t="s">
        <v>250</v>
      </c>
      <c r="AT355" s="19" t="s">
        <v>156</v>
      </c>
      <c r="AU355" s="19" t="s">
        <v>82</v>
      </c>
      <c r="AY355" s="19" t="s">
        <v>154</v>
      </c>
      <c r="BE355" s="187">
        <f>IF(N355="základní",J355,0)</f>
        <v>0</v>
      </c>
      <c r="BF355" s="187">
        <f>IF(N355="snížená",J355,0)</f>
        <v>0</v>
      </c>
      <c r="BG355" s="187">
        <f>IF(N355="zákl. přenesená",J355,0)</f>
        <v>0</v>
      </c>
      <c r="BH355" s="187">
        <f>IF(N355="sníž. přenesená",J355,0)</f>
        <v>0</v>
      </c>
      <c r="BI355" s="187">
        <f>IF(N355="nulová",J355,0)</f>
        <v>0</v>
      </c>
      <c r="BJ355" s="19" t="s">
        <v>80</v>
      </c>
      <c r="BK355" s="187">
        <f>ROUND(I355*H355,2)</f>
        <v>0</v>
      </c>
      <c r="BL355" s="19" t="s">
        <v>250</v>
      </c>
      <c r="BM355" s="19" t="s">
        <v>1686</v>
      </c>
    </row>
    <row r="356" s="1" customFormat="1">
      <c r="B356" s="37"/>
      <c r="D356" s="188" t="s">
        <v>163</v>
      </c>
      <c r="F356" s="189" t="s">
        <v>1687</v>
      </c>
      <c r="I356" s="121"/>
      <c r="L356" s="37"/>
      <c r="M356" s="190"/>
      <c r="N356" s="67"/>
      <c r="O356" s="67"/>
      <c r="P356" s="67"/>
      <c r="Q356" s="67"/>
      <c r="R356" s="67"/>
      <c r="S356" s="67"/>
      <c r="T356" s="68"/>
      <c r="AT356" s="19" t="s">
        <v>163</v>
      </c>
      <c r="AU356" s="19" t="s">
        <v>82</v>
      </c>
    </row>
    <row r="357" s="1" customFormat="1" ht="16.5" customHeight="1">
      <c r="B357" s="175"/>
      <c r="C357" s="176" t="s">
        <v>774</v>
      </c>
      <c r="D357" s="176" t="s">
        <v>156</v>
      </c>
      <c r="E357" s="177" t="s">
        <v>1688</v>
      </c>
      <c r="F357" s="178" t="s">
        <v>1689</v>
      </c>
      <c r="G357" s="179" t="s">
        <v>1681</v>
      </c>
      <c r="H357" s="180">
        <v>1</v>
      </c>
      <c r="I357" s="181"/>
      <c r="J357" s="182">
        <f>ROUND(I357*H357,2)</f>
        <v>0</v>
      </c>
      <c r="K357" s="178" t="s">
        <v>160</v>
      </c>
      <c r="L357" s="37"/>
      <c r="M357" s="183" t="s">
        <v>3</v>
      </c>
      <c r="N357" s="184" t="s">
        <v>43</v>
      </c>
      <c r="O357" s="67"/>
      <c r="P357" s="185">
        <f>O357*H357</f>
        <v>0</v>
      </c>
      <c r="Q357" s="185">
        <v>0.021250000000000002</v>
      </c>
      <c r="R357" s="185">
        <f>Q357*H357</f>
        <v>0.021250000000000002</v>
      </c>
      <c r="S357" s="185">
        <v>0</v>
      </c>
      <c r="T357" s="186">
        <f>S357*H357</f>
        <v>0</v>
      </c>
      <c r="AR357" s="19" t="s">
        <v>250</v>
      </c>
      <c r="AT357" s="19" t="s">
        <v>156</v>
      </c>
      <c r="AU357" s="19" t="s">
        <v>82</v>
      </c>
      <c r="AY357" s="19" t="s">
        <v>154</v>
      </c>
      <c r="BE357" s="187">
        <f>IF(N357="základní",J357,0)</f>
        <v>0</v>
      </c>
      <c r="BF357" s="187">
        <f>IF(N357="snížená",J357,0)</f>
        <v>0</v>
      </c>
      <c r="BG357" s="187">
        <f>IF(N357="zákl. přenesená",J357,0)</f>
        <v>0</v>
      </c>
      <c r="BH357" s="187">
        <f>IF(N357="sníž. přenesená",J357,0)</f>
        <v>0</v>
      </c>
      <c r="BI357" s="187">
        <f>IF(N357="nulová",J357,0)</f>
        <v>0</v>
      </c>
      <c r="BJ357" s="19" t="s">
        <v>80</v>
      </c>
      <c r="BK357" s="187">
        <f>ROUND(I357*H357,2)</f>
        <v>0</v>
      </c>
      <c r="BL357" s="19" t="s">
        <v>250</v>
      </c>
      <c r="BM357" s="19" t="s">
        <v>1690</v>
      </c>
    </row>
    <row r="358" s="1" customFormat="1">
      <c r="B358" s="37"/>
      <c r="D358" s="188" t="s">
        <v>163</v>
      </c>
      <c r="F358" s="189" t="s">
        <v>1691</v>
      </c>
      <c r="I358" s="121"/>
      <c r="L358" s="37"/>
      <c r="M358" s="190"/>
      <c r="N358" s="67"/>
      <c r="O358" s="67"/>
      <c r="P358" s="67"/>
      <c r="Q358" s="67"/>
      <c r="R358" s="67"/>
      <c r="S358" s="67"/>
      <c r="T358" s="68"/>
      <c r="AT358" s="19" t="s">
        <v>163</v>
      </c>
      <c r="AU358" s="19" t="s">
        <v>82</v>
      </c>
    </row>
    <row r="359" s="1" customFormat="1" ht="16.5" customHeight="1">
      <c r="B359" s="175"/>
      <c r="C359" s="176" t="s">
        <v>778</v>
      </c>
      <c r="D359" s="176" t="s">
        <v>156</v>
      </c>
      <c r="E359" s="177" t="s">
        <v>1692</v>
      </c>
      <c r="F359" s="178" t="s">
        <v>1693</v>
      </c>
      <c r="G359" s="179" t="s">
        <v>1681</v>
      </c>
      <c r="H359" s="180">
        <v>1</v>
      </c>
      <c r="I359" s="181"/>
      <c r="J359" s="182">
        <f>ROUND(I359*H359,2)</f>
        <v>0</v>
      </c>
      <c r="K359" s="178" t="s">
        <v>160</v>
      </c>
      <c r="L359" s="37"/>
      <c r="M359" s="183" t="s">
        <v>3</v>
      </c>
      <c r="N359" s="184" t="s">
        <v>43</v>
      </c>
      <c r="O359" s="67"/>
      <c r="P359" s="185">
        <f>O359*H359</f>
        <v>0</v>
      </c>
      <c r="Q359" s="185">
        <v>0.00051999999999999995</v>
      </c>
      <c r="R359" s="185">
        <f>Q359*H359</f>
        <v>0.00051999999999999995</v>
      </c>
      <c r="S359" s="185">
        <v>0</v>
      </c>
      <c r="T359" s="186">
        <f>S359*H359</f>
        <v>0</v>
      </c>
      <c r="AR359" s="19" t="s">
        <v>250</v>
      </c>
      <c r="AT359" s="19" t="s">
        <v>156</v>
      </c>
      <c r="AU359" s="19" t="s">
        <v>82</v>
      </c>
      <c r="AY359" s="19" t="s">
        <v>154</v>
      </c>
      <c r="BE359" s="187">
        <f>IF(N359="základní",J359,0)</f>
        <v>0</v>
      </c>
      <c r="BF359" s="187">
        <f>IF(N359="snížená",J359,0)</f>
        <v>0</v>
      </c>
      <c r="BG359" s="187">
        <f>IF(N359="zákl. přenesená",J359,0)</f>
        <v>0</v>
      </c>
      <c r="BH359" s="187">
        <f>IF(N359="sníž. přenesená",J359,0)</f>
        <v>0</v>
      </c>
      <c r="BI359" s="187">
        <f>IF(N359="nulová",J359,0)</f>
        <v>0</v>
      </c>
      <c r="BJ359" s="19" t="s">
        <v>80</v>
      </c>
      <c r="BK359" s="187">
        <f>ROUND(I359*H359,2)</f>
        <v>0</v>
      </c>
      <c r="BL359" s="19" t="s">
        <v>250</v>
      </c>
      <c r="BM359" s="19" t="s">
        <v>1694</v>
      </c>
    </row>
    <row r="360" s="1" customFormat="1" ht="16.5" customHeight="1">
      <c r="B360" s="175"/>
      <c r="C360" s="176" t="s">
        <v>782</v>
      </c>
      <c r="D360" s="176" t="s">
        <v>156</v>
      </c>
      <c r="E360" s="177" t="s">
        <v>1695</v>
      </c>
      <c r="F360" s="178" t="s">
        <v>1696</v>
      </c>
      <c r="G360" s="179" t="s">
        <v>1681</v>
      </c>
      <c r="H360" s="180">
        <v>1</v>
      </c>
      <c r="I360" s="181"/>
      <c r="J360" s="182">
        <f>ROUND(I360*H360,2)</f>
        <v>0</v>
      </c>
      <c r="K360" s="178" t="s">
        <v>160</v>
      </c>
      <c r="L360" s="37"/>
      <c r="M360" s="183" t="s">
        <v>3</v>
      </c>
      <c r="N360" s="184" t="s">
        <v>43</v>
      </c>
      <c r="O360" s="67"/>
      <c r="P360" s="185">
        <f>O360*H360</f>
        <v>0</v>
      </c>
      <c r="Q360" s="185">
        <v>0.010659999999999999</v>
      </c>
      <c r="R360" s="185">
        <f>Q360*H360</f>
        <v>0.010659999999999999</v>
      </c>
      <c r="S360" s="185">
        <v>0</v>
      </c>
      <c r="T360" s="186">
        <f>S360*H360</f>
        <v>0</v>
      </c>
      <c r="AR360" s="19" t="s">
        <v>250</v>
      </c>
      <c r="AT360" s="19" t="s">
        <v>156</v>
      </c>
      <c r="AU360" s="19" t="s">
        <v>82</v>
      </c>
      <c r="AY360" s="19" t="s">
        <v>154</v>
      </c>
      <c r="BE360" s="187">
        <f>IF(N360="základní",J360,0)</f>
        <v>0</v>
      </c>
      <c r="BF360" s="187">
        <f>IF(N360="snížená",J360,0)</f>
        <v>0</v>
      </c>
      <c r="BG360" s="187">
        <f>IF(N360="zákl. přenesená",J360,0)</f>
        <v>0</v>
      </c>
      <c r="BH360" s="187">
        <f>IF(N360="sníž. přenesená",J360,0)</f>
        <v>0</v>
      </c>
      <c r="BI360" s="187">
        <f>IF(N360="nulová",J360,0)</f>
        <v>0</v>
      </c>
      <c r="BJ360" s="19" t="s">
        <v>80</v>
      </c>
      <c r="BK360" s="187">
        <f>ROUND(I360*H360,2)</f>
        <v>0</v>
      </c>
      <c r="BL360" s="19" t="s">
        <v>250</v>
      </c>
      <c r="BM360" s="19" t="s">
        <v>1697</v>
      </c>
    </row>
    <row r="361" s="1" customFormat="1">
      <c r="B361" s="37"/>
      <c r="D361" s="188" t="s">
        <v>163</v>
      </c>
      <c r="F361" s="189" t="s">
        <v>1698</v>
      </c>
      <c r="I361" s="121"/>
      <c r="L361" s="37"/>
      <c r="M361" s="190"/>
      <c r="N361" s="67"/>
      <c r="O361" s="67"/>
      <c r="P361" s="67"/>
      <c r="Q361" s="67"/>
      <c r="R361" s="67"/>
      <c r="S361" s="67"/>
      <c r="T361" s="68"/>
      <c r="AT361" s="19" t="s">
        <v>163</v>
      </c>
      <c r="AU361" s="19" t="s">
        <v>82</v>
      </c>
    </row>
    <row r="362" s="1" customFormat="1" ht="16.5" customHeight="1">
      <c r="B362" s="175"/>
      <c r="C362" s="207" t="s">
        <v>786</v>
      </c>
      <c r="D362" s="207" t="s">
        <v>232</v>
      </c>
      <c r="E362" s="208" t="s">
        <v>1699</v>
      </c>
      <c r="F362" s="209" t="s">
        <v>1700</v>
      </c>
      <c r="G362" s="210" t="s">
        <v>241</v>
      </c>
      <c r="H362" s="211">
        <v>2</v>
      </c>
      <c r="I362" s="212"/>
      <c r="J362" s="213">
        <f>ROUND(I362*H362,2)</f>
        <v>0</v>
      </c>
      <c r="K362" s="209" t="s">
        <v>3</v>
      </c>
      <c r="L362" s="214"/>
      <c r="M362" s="215" t="s">
        <v>3</v>
      </c>
      <c r="N362" s="216" t="s">
        <v>43</v>
      </c>
      <c r="O362" s="67"/>
      <c r="P362" s="185">
        <f>O362*H362</f>
        <v>0</v>
      </c>
      <c r="Q362" s="185">
        <v>0.001</v>
      </c>
      <c r="R362" s="185">
        <f>Q362*H362</f>
        <v>0.002</v>
      </c>
      <c r="S362" s="185">
        <v>0</v>
      </c>
      <c r="T362" s="186">
        <f>S362*H362</f>
        <v>0</v>
      </c>
      <c r="AR362" s="19" t="s">
        <v>352</v>
      </c>
      <c r="AT362" s="19" t="s">
        <v>232</v>
      </c>
      <c r="AU362" s="19" t="s">
        <v>82</v>
      </c>
      <c r="AY362" s="19" t="s">
        <v>154</v>
      </c>
      <c r="BE362" s="187">
        <f>IF(N362="základní",J362,0)</f>
        <v>0</v>
      </c>
      <c r="BF362" s="187">
        <f>IF(N362="snížená",J362,0)</f>
        <v>0</v>
      </c>
      <c r="BG362" s="187">
        <f>IF(N362="zákl. přenesená",J362,0)</f>
        <v>0</v>
      </c>
      <c r="BH362" s="187">
        <f>IF(N362="sníž. přenesená",J362,0)</f>
        <v>0</v>
      </c>
      <c r="BI362" s="187">
        <f>IF(N362="nulová",J362,0)</f>
        <v>0</v>
      </c>
      <c r="BJ362" s="19" t="s">
        <v>80</v>
      </c>
      <c r="BK362" s="187">
        <f>ROUND(I362*H362,2)</f>
        <v>0</v>
      </c>
      <c r="BL362" s="19" t="s">
        <v>250</v>
      </c>
      <c r="BM362" s="19" t="s">
        <v>1701</v>
      </c>
    </row>
    <row r="363" s="1" customFormat="1" ht="16.5" customHeight="1">
      <c r="B363" s="175"/>
      <c r="C363" s="176" t="s">
        <v>790</v>
      </c>
      <c r="D363" s="176" t="s">
        <v>156</v>
      </c>
      <c r="E363" s="177" t="s">
        <v>1702</v>
      </c>
      <c r="F363" s="178" t="s">
        <v>1703</v>
      </c>
      <c r="G363" s="179" t="s">
        <v>1681</v>
      </c>
      <c r="H363" s="180">
        <v>1</v>
      </c>
      <c r="I363" s="181"/>
      <c r="J363" s="182">
        <f>ROUND(I363*H363,2)</f>
        <v>0</v>
      </c>
      <c r="K363" s="178" t="s">
        <v>160</v>
      </c>
      <c r="L363" s="37"/>
      <c r="M363" s="183" t="s">
        <v>3</v>
      </c>
      <c r="N363" s="184" t="s">
        <v>43</v>
      </c>
      <c r="O363" s="67"/>
      <c r="P363" s="185">
        <f>O363*H363</f>
        <v>0</v>
      </c>
      <c r="Q363" s="185">
        <v>0.0015399999999999999</v>
      </c>
      <c r="R363" s="185">
        <f>Q363*H363</f>
        <v>0.0015399999999999999</v>
      </c>
      <c r="S363" s="185">
        <v>0</v>
      </c>
      <c r="T363" s="186">
        <f>S363*H363</f>
        <v>0</v>
      </c>
      <c r="AR363" s="19" t="s">
        <v>250</v>
      </c>
      <c r="AT363" s="19" t="s">
        <v>156</v>
      </c>
      <c r="AU363" s="19" t="s">
        <v>82</v>
      </c>
      <c r="AY363" s="19" t="s">
        <v>154</v>
      </c>
      <c r="BE363" s="187">
        <f>IF(N363="základní",J363,0)</f>
        <v>0</v>
      </c>
      <c r="BF363" s="187">
        <f>IF(N363="snížená",J363,0)</f>
        <v>0</v>
      </c>
      <c r="BG363" s="187">
        <f>IF(N363="zákl. přenesená",J363,0)</f>
        <v>0</v>
      </c>
      <c r="BH363" s="187">
        <f>IF(N363="sníž. přenesená",J363,0)</f>
        <v>0</v>
      </c>
      <c r="BI363" s="187">
        <f>IF(N363="nulová",J363,0)</f>
        <v>0</v>
      </c>
      <c r="BJ363" s="19" t="s">
        <v>80</v>
      </c>
      <c r="BK363" s="187">
        <f>ROUND(I363*H363,2)</f>
        <v>0</v>
      </c>
      <c r="BL363" s="19" t="s">
        <v>250</v>
      </c>
      <c r="BM363" s="19" t="s">
        <v>1704</v>
      </c>
    </row>
    <row r="364" s="1" customFormat="1">
      <c r="B364" s="37"/>
      <c r="D364" s="188" t="s">
        <v>163</v>
      </c>
      <c r="F364" s="189" t="s">
        <v>1705</v>
      </c>
      <c r="I364" s="121"/>
      <c r="L364" s="37"/>
      <c r="M364" s="190"/>
      <c r="N364" s="67"/>
      <c r="O364" s="67"/>
      <c r="P364" s="67"/>
      <c r="Q364" s="67"/>
      <c r="R364" s="67"/>
      <c r="S364" s="67"/>
      <c r="T364" s="68"/>
      <c r="AT364" s="19" t="s">
        <v>163</v>
      </c>
      <c r="AU364" s="19" t="s">
        <v>82</v>
      </c>
    </row>
    <row r="365" s="1" customFormat="1" ht="16.5" customHeight="1">
      <c r="B365" s="175"/>
      <c r="C365" s="176" t="s">
        <v>794</v>
      </c>
      <c r="D365" s="176" t="s">
        <v>156</v>
      </c>
      <c r="E365" s="177" t="s">
        <v>1706</v>
      </c>
      <c r="F365" s="178" t="s">
        <v>1707</v>
      </c>
      <c r="G365" s="179" t="s">
        <v>241</v>
      </c>
      <c r="H365" s="180">
        <v>1</v>
      </c>
      <c r="I365" s="181"/>
      <c r="J365" s="182">
        <f>ROUND(I365*H365,2)</f>
        <v>0</v>
      </c>
      <c r="K365" s="178" t="s">
        <v>160</v>
      </c>
      <c r="L365" s="37"/>
      <c r="M365" s="183" t="s">
        <v>3</v>
      </c>
      <c r="N365" s="184" t="s">
        <v>43</v>
      </c>
      <c r="O365" s="67"/>
      <c r="P365" s="185">
        <f>O365*H365</f>
        <v>0</v>
      </c>
      <c r="Q365" s="185">
        <v>6.9999999999999994E-05</v>
      </c>
      <c r="R365" s="185">
        <f>Q365*H365</f>
        <v>6.9999999999999994E-05</v>
      </c>
      <c r="S365" s="185">
        <v>0</v>
      </c>
      <c r="T365" s="186">
        <f>S365*H365</f>
        <v>0</v>
      </c>
      <c r="AR365" s="19" t="s">
        <v>250</v>
      </c>
      <c r="AT365" s="19" t="s">
        <v>156</v>
      </c>
      <c r="AU365" s="19" t="s">
        <v>82</v>
      </c>
      <c r="AY365" s="19" t="s">
        <v>154</v>
      </c>
      <c r="BE365" s="187">
        <f>IF(N365="základní",J365,0)</f>
        <v>0</v>
      </c>
      <c r="BF365" s="187">
        <f>IF(N365="snížená",J365,0)</f>
        <v>0</v>
      </c>
      <c r="BG365" s="187">
        <f>IF(N365="zákl. přenesená",J365,0)</f>
        <v>0</v>
      </c>
      <c r="BH365" s="187">
        <f>IF(N365="sníž. přenesená",J365,0)</f>
        <v>0</v>
      </c>
      <c r="BI365" s="187">
        <f>IF(N365="nulová",J365,0)</f>
        <v>0</v>
      </c>
      <c r="BJ365" s="19" t="s">
        <v>80</v>
      </c>
      <c r="BK365" s="187">
        <f>ROUND(I365*H365,2)</f>
        <v>0</v>
      </c>
      <c r="BL365" s="19" t="s">
        <v>250</v>
      </c>
      <c r="BM365" s="19" t="s">
        <v>1708</v>
      </c>
    </row>
    <row r="366" s="1" customFormat="1" ht="22.5" customHeight="1">
      <c r="B366" s="175"/>
      <c r="C366" s="176" t="s">
        <v>798</v>
      </c>
      <c r="D366" s="176" t="s">
        <v>156</v>
      </c>
      <c r="E366" s="177" t="s">
        <v>1709</v>
      </c>
      <c r="F366" s="178" t="s">
        <v>1710</v>
      </c>
      <c r="G366" s="179" t="s">
        <v>1074</v>
      </c>
      <c r="H366" s="227"/>
      <c r="I366" s="181"/>
      <c r="J366" s="182">
        <f>ROUND(I366*H366,2)</f>
        <v>0</v>
      </c>
      <c r="K366" s="178" t="s">
        <v>160</v>
      </c>
      <c r="L366" s="37"/>
      <c r="M366" s="183" t="s">
        <v>3</v>
      </c>
      <c r="N366" s="184" t="s">
        <v>43</v>
      </c>
      <c r="O366" s="67"/>
      <c r="P366" s="185">
        <f>O366*H366</f>
        <v>0</v>
      </c>
      <c r="Q366" s="185">
        <v>0</v>
      </c>
      <c r="R366" s="185">
        <f>Q366*H366</f>
        <v>0</v>
      </c>
      <c r="S366" s="185">
        <v>0</v>
      </c>
      <c r="T366" s="186">
        <f>S366*H366</f>
        <v>0</v>
      </c>
      <c r="AR366" s="19" t="s">
        <v>250</v>
      </c>
      <c r="AT366" s="19" t="s">
        <v>156</v>
      </c>
      <c r="AU366" s="19" t="s">
        <v>82</v>
      </c>
      <c r="AY366" s="19" t="s">
        <v>154</v>
      </c>
      <c r="BE366" s="187">
        <f>IF(N366="základní",J366,0)</f>
        <v>0</v>
      </c>
      <c r="BF366" s="187">
        <f>IF(N366="snížená",J366,0)</f>
        <v>0</v>
      </c>
      <c r="BG366" s="187">
        <f>IF(N366="zákl. přenesená",J366,0)</f>
        <v>0</v>
      </c>
      <c r="BH366" s="187">
        <f>IF(N366="sníž. přenesená",J366,0)</f>
        <v>0</v>
      </c>
      <c r="BI366" s="187">
        <f>IF(N366="nulová",J366,0)</f>
        <v>0</v>
      </c>
      <c r="BJ366" s="19" t="s">
        <v>80</v>
      </c>
      <c r="BK366" s="187">
        <f>ROUND(I366*H366,2)</f>
        <v>0</v>
      </c>
      <c r="BL366" s="19" t="s">
        <v>250</v>
      </c>
      <c r="BM366" s="19" t="s">
        <v>1711</v>
      </c>
    </row>
    <row r="367" s="1" customFormat="1">
      <c r="B367" s="37"/>
      <c r="D367" s="188" t="s">
        <v>163</v>
      </c>
      <c r="F367" s="189" t="s">
        <v>1712</v>
      </c>
      <c r="I367" s="121"/>
      <c r="L367" s="37"/>
      <c r="M367" s="190"/>
      <c r="N367" s="67"/>
      <c r="O367" s="67"/>
      <c r="P367" s="67"/>
      <c r="Q367" s="67"/>
      <c r="R367" s="67"/>
      <c r="S367" s="67"/>
      <c r="T367" s="68"/>
      <c r="AT367" s="19" t="s">
        <v>163</v>
      </c>
      <c r="AU367" s="19" t="s">
        <v>82</v>
      </c>
    </row>
    <row r="368" s="11" customFormat="1" ht="22.8" customHeight="1">
      <c r="B368" s="162"/>
      <c r="D368" s="163" t="s">
        <v>71</v>
      </c>
      <c r="E368" s="173" t="s">
        <v>1713</v>
      </c>
      <c r="F368" s="173" t="s">
        <v>1714</v>
      </c>
      <c r="I368" s="165"/>
      <c r="J368" s="174">
        <f>BK368</f>
        <v>0</v>
      </c>
      <c r="L368" s="162"/>
      <c r="M368" s="167"/>
      <c r="N368" s="168"/>
      <c r="O368" s="168"/>
      <c r="P368" s="169">
        <f>SUM(P369:P390)</f>
        <v>0</v>
      </c>
      <c r="Q368" s="168"/>
      <c r="R368" s="169">
        <f>SUM(R369:R390)</f>
        <v>0.062282999999999998</v>
      </c>
      <c r="S368" s="168"/>
      <c r="T368" s="170">
        <f>SUM(T369:T390)</f>
        <v>0</v>
      </c>
      <c r="AR368" s="163" t="s">
        <v>82</v>
      </c>
      <c r="AT368" s="171" t="s">
        <v>71</v>
      </c>
      <c r="AU368" s="171" t="s">
        <v>80</v>
      </c>
      <c r="AY368" s="163" t="s">
        <v>154</v>
      </c>
      <c r="BK368" s="172">
        <f>SUM(BK369:BK390)</f>
        <v>0</v>
      </c>
    </row>
    <row r="369" s="1" customFormat="1" ht="16.5" customHeight="1">
      <c r="B369" s="175"/>
      <c r="C369" s="176" t="s">
        <v>803</v>
      </c>
      <c r="D369" s="176" t="s">
        <v>156</v>
      </c>
      <c r="E369" s="177" t="s">
        <v>1715</v>
      </c>
      <c r="F369" s="178" t="s">
        <v>1716</v>
      </c>
      <c r="G369" s="179" t="s">
        <v>241</v>
      </c>
      <c r="H369" s="180">
        <v>2</v>
      </c>
      <c r="I369" s="181"/>
      <c r="J369" s="182">
        <f>ROUND(I369*H369,2)</f>
        <v>0</v>
      </c>
      <c r="K369" s="178" t="s">
        <v>160</v>
      </c>
      <c r="L369" s="37"/>
      <c r="M369" s="183" t="s">
        <v>3</v>
      </c>
      <c r="N369" s="184" t="s">
        <v>43</v>
      </c>
      <c r="O369" s="67"/>
      <c r="P369" s="185">
        <f>O369*H369</f>
        <v>0</v>
      </c>
      <c r="Q369" s="185">
        <v>0</v>
      </c>
      <c r="R369" s="185">
        <f>Q369*H369</f>
        <v>0</v>
      </c>
      <c r="S369" s="185">
        <v>0</v>
      </c>
      <c r="T369" s="186">
        <f>S369*H369</f>
        <v>0</v>
      </c>
      <c r="AR369" s="19" t="s">
        <v>250</v>
      </c>
      <c r="AT369" s="19" t="s">
        <v>156</v>
      </c>
      <c r="AU369" s="19" t="s">
        <v>82</v>
      </c>
      <c r="AY369" s="19" t="s">
        <v>154</v>
      </c>
      <c r="BE369" s="187">
        <f>IF(N369="základní",J369,0)</f>
        <v>0</v>
      </c>
      <c r="BF369" s="187">
        <f>IF(N369="snížená",J369,0)</f>
        <v>0</v>
      </c>
      <c r="BG369" s="187">
        <f>IF(N369="zákl. přenesená",J369,0)</f>
        <v>0</v>
      </c>
      <c r="BH369" s="187">
        <f>IF(N369="sníž. přenesená",J369,0)</f>
        <v>0</v>
      </c>
      <c r="BI369" s="187">
        <f>IF(N369="nulová",J369,0)</f>
        <v>0</v>
      </c>
      <c r="BJ369" s="19" t="s">
        <v>80</v>
      </c>
      <c r="BK369" s="187">
        <f>ROUND(I369*H369,2)</f>
        <v>0</v>
      </c>
      <c r="BL369" s="19" t="s">
        <v>250</v>
      </c>
      <c r="BM369" s="19" t="s">
        <v>1717</v>
      </c>
    </row>
    <row r="370" s="1" customFormat="1" ht="16.5" customHeight="1">
      <c r="B370" s="175"/>
      <c r="C370" s="207" t="s">
        <v>807</v>
      </c>
      <c r="D370" s="207" t="s">
        <v>232</v>
      </c>
      <c r="E370" s="208" t="s">
        <v>1718</v>
      </c>
      <c r="F370" s="209" t="s">
        <v>1719</v>
      </c>
      <c r="G370" s="210" t="s">
        <v>241</v>
      </c>
      <c r="H370" s="211">
        <v>2</v>
      </c>
      <c r="I370" s="212"/>
      <c r="J370" s="213">
        <f>ROUND(I370*H370,2)</f>
        <v>0</v>
      </c>
      <c r="K370" s="209" t="s">
        <v>160</v>
      </c>
      <c r="L370" s="214"/>
      <c r="M370" s="215" t="s">
        <v>3</v>
      </c>
      <c r="N370" s="216" t="s">
        <v>43</v>
      </c>
      <c r="O370" s="67"/>
      <c r="P370" s="185">
        <f>O370*H370</f>
        <v>0</v>
      </c>
      <c r="Q370" s="185">
        <v>0.0035999999999999999</v>
      </c>
      <c r="R370" s="185">
        <f>Q370*H370</f>
        <v>0.0071999999999999998</v>
      </c>
      <c r="S370" s="185">
        <v>0</v>
      </c>
      <c r="T370" s="186">
        <f>S370*H370</f>
        <v>0</v>
      </c>
      <c r="AR370" s="19" t="s">
        <v>352</v>
      </c>
      <c r="AT370" s="19" t="s">
        <v>232</v>
      </c>
      <c r="AU370" s="19" t="s">
        <v>82</v>
      </c>
      <c r="AY370" s="19" t="s">
        <v>154</v>
      </c>
      <c r="BE370" s="187">
        <f>IF(N370="základní",J370,0)</f>
        <v>0</v>
      </c>
      <c r="BF370" s="187">
        <f>IF(N370="snížená",J370,0)</f>
        <v>0</v>
      </c>
      <c r="BG370" s="187">
        <f>IF(N370="zákl. přenesená",J370,0)</f>
        <v>0</v>
      </c>
      <c r="BH370" s="187">
        <f>IF(N370="sníž. přenesená",J370,0)</f>
        <v>0</v>
      </c>
      <c r="BI370" s="187">
        <f>IF(N370="nulová",J370,0)</f>
        <v>0</v>
      </c>
      <c r="BJ370" s="19" t="s">
        <v>80</v>
      </c>
      <c r="BK370" s="187">
        <f>ROUND(I370*H370,2)</f>
        <v>0</v>
      </c>
      <c r="BL370" s="19" t="s">
        <v>250</v>
      </c>
      <c r="BM370" s="19" t="s">
        <v>1720</v>
      </c>
    </row>
    <row r="371" s="1" customFormat="1" ht="16.5" customHeight="1">
      <c r="B371" s="175"/>
      <c r="C371" s="176" t="s">
        <v>811</v>
      </c>
      <c r="D371" s="176" t="s">
        <v>156</v>
      </c>
      <c r="E371" s="177" t="s">
        <v>1721</v>
      </c>
      <c r="F371" s="178" t="s">
        <v>1722</v>
      </c>
      <c r="G371" s="179" t="s">
        <v>241</v>
      </c>
      <c r="H371" s="180">
        <v>2</v>
      </c>
      <c r="I371" s="181"/>
      <c r="J371" s="182">
        <f>ROUND(I371*H371,2)</f>
        <v>0</v>
      </c>
      <c r="K371" s="178" t="s">
        <v>3</v>
      </c>
      <c r="L371" s="37"/>
      <c r="M371" s="183" t="s">
        <v>3</v>
      </c>
      <c r="N371" s="184" t="s">
        <v>43</v>
      </c>
      <c r="O371" s="67"/>
      <c r="P371" s="185">
        <f>O371*H371</f>
        <v>0</v>
      </c>
      <c r="Q371" s="185">
        <v>0</v>
      </c>
      <c r="R371" s="185">
        <f>Q371*H371</f>
        <v>0</v>
      </c>
      <c r="S371" s="185">
        <v>0</v>
      </c>
      <c r="T371" s="186">
        <f>S371*H371</f>
        <v>0</v>
      </c>
      <c r="AR371" s="19" t="s">
        <v>250</v>
      </c>
      <c r="AT371" s="19" t="s">
        <v>156</v>
      </c>
      <c r="AU371" s="19" t="s">
        <v>82</v>
      </c>
      <c r="AY371" s="19" t="s">
        <v>154</v>
      </c>
      <c r="BE371" s="187">
        <f>IF(N371="základní",J371,0)</f>
        <v>0</v>
      </c>
      <c r="BF371" s="187">
        <f>IF(N371="snížená",J371,0)</f>
        <v>0</v>
      </c>
      <c r="BG371" s="187">
        <f>IF(N371="zákl. přenesená",J371,0)</f>
        <v>0</v>
      </c>
      <c r="BH371" s="187">
        <f>IF(N371="sníž. přenesená",J371,0)</f>
        <v>0</v>
      </c>
      <c r="BI371" s="187">
        <f>IF(N371="nulová",J371,0)</f>
        <v>0</v>
      </c>
      <c r="BJ371" s="19" t="s">
        <v>80</v>
      </c>
      <c r="BK371" s="187">
        <f>ROUND(I371*H371,2)</f>
        <v>0</v>
      </c>
      <c r="BL371" s="19" t="s">
        <v>250</v>
      </c>
      <c r="BM371" s="19" t="s">
        <v>1723</v>
      </c>
    </row>
    <row r="372" s="12" customFormat="1">
      <c r="B372" s="191"/>
      <c r="D372" s="188" t="s">
        <v>165</v>
      </c>
      <c r="E372" s="198" t="s">
        <v>3</v>
      </c>
      <c r="F372" s="192" t="s">
        <v>1724</v>
      </c>
      <c r="H372" s="193">
        <v>2</v>
      </c>
      <c r="I372" s="194"/>
      <c r="L372" s="191"/>
      <c r="M372" s="195"/>
      <c r="N372" s="196"/>
      <c r="O372" s="196"/>
      <c r="P372" s="196"/>
      <c r="Q372" s="196"/>
      <c r="R372" s="196"/>
      <c r="S372" s="196"/>
      <c r="T372" s="197"/>
      <c r="AT372" s="198" t="s">
        <v>165</v>
      </c>
      <c r="AU372" s="198" t="s">
        <v>82</v>
      </c>
      <c r="AV372" s="12" t="s">
        <v>82</v>
      </c>
      <c r="AW372" s="12" t="s">
        <v>33</v>
      </c>
      <c r="AX372" s="12" t="s">
        <v>80</v>
      </c>
      <c r="AY372" s="198" t="s">
        <v>154</v>
      </c>
    </row>
    <row r="373" s="1" customFormat="1" ht="16.5" customHeight="1">
      <c r="B373" s="175"/>
      <c r="C373" s="176" t="s">
        <v>820</v>
      </c>
      <c r="D373" s="176" t="s">
        <v>156</v>
      </c>
      <c r="E373" s="177" t="s">
        <v>1725</v>
      </c>
      <c r="F373" s="178" t="s">
        <v>1726</v>
      </c>
      <c r="G373" s="179" t="s">
        <v>241</v>
      </c>
      <c r="H373" s="180">
        <v>2</v>
      </c>
      <c r="I373" s="181"/>
      <c r="J373" s="182">
        <f>ROUND(I373*H373,2)</f>
        <v>0</v>
      </c>
      <c r="K373" s="178" t="s">
        <v>3</v>
      </c>
      <c r="L373" s="37"/>
      <c r="M373" s="183" t="s">
        <v>3</v>
      </c>
      <c r="N373" s="184" t="s">
        <v>43</v>
      </c>
      <c r="O373" s="67"/>
      <c r="P373" s="185">
        <f>O373*H373</f>
        <v>0</v>
      </c>
      <c r="Q373" s="185">
        <v>0</v>
      </c>
      <c r="R373" s="185">
        <f>Q373*H373</f>
        <v>0</v>
      </c>
      <c r="S373" s="185">
        <v>0</v>
      </c>
      <c r="T373" s="186">
        <f>S373*H373</f>
        <v>0</v>
      </c>
      <c r="AR373" s="19" t="s">
        <v>250</v>
      </c>
      <c r="AT373" s="19" t="s">
        <v>156</v>
      </c>
      <c r="AU373" s="19" t="s">
        <v>82</v>
      </c>
      <c r="AY373" s="19" t="s">
        <v>154</v>
      </c>
      <c r="BE373" s="187">
        <f>IF(N373="základní",J373,0)</f>
        <v>0</v>
      </c>
      <c r="BF373" s="187">
        <f>IF(N373="snížená",J373,0)</f>
        <v>0</v>
      </c>
      <c r="BG373" s="187">
        <f>IF(N373="zákl. přenesená",J373,0)</f>
        <v>0</v>
      </c>
      <c r="BH373" s="187">
        <f>IF(N373="sníž. přenesená",J373,0)</f>
        <v>0</v>
      </c>
      <c r="BI373" s="187">
        <f>IF(N373="nulová",J373,0)</f>
        <v>0</v>
      </c>
      <c r="BJ373" s="19" t="s">
        <v>80</v>
      </c>
      <c r="BK373" s="187">
        <f>ROUND(I373*H373,2)</f>
        <v>0</v>
      </c>
      <c r="BL373" s="19" t="s">
        <v>250</v>
      </c>
      <c r="BM373" s="19" t="s">
        <v>1727</v>
      </c>
    </row>
    <row r="374" s="12" customFormat="1">
      <c r="B374" s="191"/>
      <c r="D374" s="188" t="s">
        <v>165</v>
      </c>
      <c r="E374" s="198" t="s">
        <v>3</v>
      </c>
      <c r="F374" s="192" t="s">
        <v>1728</v>
      </c>
      <c r="H374" s="193">
        <v>2</v>
      </c>
      <c r="I374" s="194"/>
      <c r="L374" s="191"/>
      <c r="M374" s="195"/>
      <c r="N374" s="196"/>
      <c r="O374" s="196"/>
      <c r="P374" s="196"/>
      <c r="Q374" s="196"/>
      <c r="R374" s="196"/>
      <c r="S374" s="196"/>
      <c r="T374" s="197"/>
      <c r="AT374" s="198" t="s">
        <v>165</v>
      </c>
      <c r="AU374" s="198" t="s">
        <v>82</v>
      </c>
      <c r="AV374" s="12" t="s">
        <v>82</v>
      </c>
      <c r="AW374" s="12" t="s">
        <v>33</v>
      </c>
      <c r="AX374" s="12" t="s">
        <v>80</v>
      </c>
      <c r="AY374" s="198" t="s">
        <v>154</v>
      </c>
    </row>
    <row r="375" s="1" customFormat="1" ht="22.5" customHeight="1">
      <c r="B375" s="175"/>
      <c r="C375" s="176" t="s">
        <v>826</v>
      </c>
      <c r="D375" s="176" t="s">
        <v>156</v>
      </c>
      <c r="E375" s="177" t="s">
        <v>1729</v>
      </c>
      <c r="F375" s="178" t="s">
        <v>1730</v>
      </c>
      <c r="G375" s="179" t="s">
        <v>241</v>
      </c>
      <c r="H375" s="180">
        <v>2</v>
      </c>
      <c r="I375" s="181"/>
      <c r="J375" s="182">
        <f>ROUND(I375*H375,2)</f>
        <v>0</v>
      </c>
      <c r="K375" s="178" t="s">
        <v>3</v>
      </c>
      <c r="L375" s="37"/>
      <c r="M375" s="183" t="s">
        <v>3</v>
      </c>
      <c r="N375" s="184" t="s">
        <v>43</v>
      </c>
      <c r="O375" s="67"/>
      <c r="P375" s="185">
        <f>O375*H375</f>
        <v>0</v>
      </c>
      <c r="Q375" s="185">
        <v>0</v>
      </c>
      <c r="R375" s="185">
        <f>Q375*H375</f>
        <v>0</v>
      </c>
      <c r="S375" s="185">
        <v>0</v>
      </c>
      <c r="T375" s="186">
        <f>S375*H375</f>
        <v>0</v>
      </c>
      <c r="AR375" s="19" t="s">
        <v>250</v>
      </c>
      <c r="AT375" s="19" t="s">
        <v>156</v>
      </c>
      <c r="AU375" s="19" t="s">
        <v>82</v>
      </c>
      <c r="AY375" s="19" t="s">
        <v>154</v>
      </c>
      <c r="BE375" s="187">
        <f>IF(N375="základní",J375,0)</f>
        <v>0</v>
      </c>
      <c r="BF375" s="187">
        <f>IF(N375="snížená",J375,0)</f>
        <v>0</v>
      </c>
      <c r="BG375" s="187">
        <f>IF(N375="zákl. přenesená",J375,0)</f>
        <v>0</v>
      </c>
      <c r="BH375" s="187">
        <f>IF(N375="sníž. přenesená",J375,0)</f>
        <v>0</v>
      </c>
      <c r="BI375" s="187">
        <f>IF(N375="nulová",J375,0)</f>
        <v>0</v>
      </c>
      <c r="BJ375" s="19" t="s">
        <v>80</v>
      </c>
      <c r="BK375" s="187">
        <f>ROUND(I375*H375,2)</f>
        <v>0</v>
      </c>
      <c r="BL375" s="19" t="s">
        <v>250</v>
      </c>
      <c r="BM375" s="19" t="s">
        <v>1731</v>
      </c>
    </row>
    <row r="376" s="12" customFormat="1">
      <c r="B376" s="191"/>
      <c r="D376" s="188" t="s">
        <v>165</v>
      </c>
      <c r="E376" s="198" t="s">
        <v>3</v>
      </c>
      <c r="F376" s="192" t="s">
        <v>1732</v>
      </c>
      <c r="H376" s="193">
        <v>2</v>
      </c>
      <c r="I376" s="194"/>
      <c r="L376" s="191"/>
      <c r="M376" s="195"/>
      <c r="N376" s="196"/>
      <c r="O376" s="196"/>
      <c r="P376" s="196"/>
      <c r="Q376" s="196"/>
      <c r="R376" s="196"/>
      <c r="S376" s="196"/>
      <c r="T376" s="197"/>
      <c r="AT376" s="198" t="s">
        <v>165</v>
      </c>
      <c r="AU376" s="198" t="s">
        <v>82</v>
      </c>
      <c r="AV376" s="12" t="s">
        <v>82</v>
      </c>
      <c r="AW376" s="12" t="s">
        <v>33</v>
      </c>
      <c r="AX376" s="12" t="s">
        <v>80</v>
      </c>
      <c r="AY376" s="198" t="s">
        <v>154</v>
      </c>
    </row>
    <row r="377" s="1" customFormat="1" ht="16.5" customHeight="1">
      <c r="B377" s="175"/>
      <c r="C377" s="176" t="s">
        <v>831</v>
      </c>
      <c r="D377" s="176" t="s">
        <v>156</v>
      </c>
      <c r="E377" s="177" t="s">
        <v>1733</v>
      </c>
      <c r="F377" s="178" t="s">
        <v>1734</v>
      </c>
      <c r="G377" s="179" t="s">
        <v>253</v>
      </c>
      <c r="H377" s="180">
        <v>0.5</v>
      </c>
      <c r="I377" s="181"/>
      <c r="J377" s="182">
        <f>ROUND(I377*H377,2)</f>
        <v>0</v>
      </c>
      <c r="K377" s="178" t="s">
        <v>160</v>
      </c>
      <c r="L377" s="37"/>
      <c r="M377" s="183" t="s">
        <v>3</v>
      </c>
      <c r="N377" s="184" t="s">
        <v>43</v>
      </c>
      <c r="O377" s="67"/>
      <c r="P377" s="185">
        <f>O377*H377</f>
        <v>0</v>
      </c>
      <c r="Q377" s="185">
        <v>0.018579999999999999</v>
      </c>
      <c r="R377" s="185">
        <f>Q377*H377</f>
        <v>0.0092899999999999996</v>
      </c>
      <c r="S377" s="185">
        <v>0</v>
      </c>
      <c r="T377" s="186">
        <f>S377*H377</f>
        <v>0</v>
      </c>
      <c r="AR377" s="19" t="s">
        <v>250</v>
      </c>
      <c r="AT377" s="19" t="s">
        <v>156</v>
      </c>
      <c r="AU377" s="19" t="s">
        <v>82</v>
      </c>
      <c r="AY377" s="19" t="s">
        <v>154</v>
      </c>
      <c r="BE377" s="187">
        <f>IF(N377="základní",J377,0)</f>
        <v>0</v>
      </c>
      <c r="BF377" s="187">
        <f>IF(N377="snížená",J377,0)</f>
        <v>0</v>
      </c>
      <c r="BG377" s="187">
        <f>IF(N377="zákl. přenesená",J377,0)</f>
        <v>0</v>
      </c>
      <c r="BH377" s="187">
        <f>IF(N377="sníž. přenesená",J377,0)</f>
        <v>0</v>
      </c>
      <c r="BI377" s="187">
        <f>IF(N377="nulová",J377,0)</f>
        <v>0</v>
      </c>
      <c r="BJ377" s="19" t="s">
        <v>80</v>
      </c>
      <c r="BK377" s="187">
        <f>ROUND(I377*H377,2)</f>
        <v>0</v>
      </c>
      <c r="BL377" s="19" t="s">
        <v>250</v>
      </c>
      <c r="BM377" s="19" t="s">
        <v>1735</v>
      </c>
    </row>
    <row r="378" s="1" customFormat="1">
      <c r="B378" s="37"/>
      <c r="D378" s="188" t="s">
        <v>163</v>
      </c>
      <c r="F378" s="189" t="s">
        <v>1736</v>
      </c>
      <c r="I378" s="121"/>
      <c r="L378" s="37"/>
      <c r="M378" s="190"/>
      <c r="N378" s="67"/>
      <c r="O378" s="67"/>
      <c r="P378" s="67"/>
      <c r="Q378" s="67"/>
      <c r="R378" s="67"/>
      <c r="S378" s="67"/>
      <c r="T378" s="68"/>
      <c r="AT378" s="19" t="s">
        <v>163</v>
      </c>
      <c r="AU378" s="19" t="s">
        <v>82</v>
      </c>
    </row>
    <row r="379" s="12" customFormat="1">
      <c r="B379" s="191"/>
      <c r="D379" s="188" t="s">
        <v>165</v>
      </c>
      <c r="E379" s="198" t="s">
        <v>3</v>
      </c>
      <c r="F379" s="192" t="s">
        <v>1737</v>
      </c>
      <c r="H379" s="193">
        <v>0.5</v>
      </c>
      <c r="I379" s="194"/>
      <c r="L379" s="191"/>
      <c r="M379" s="195"/>
      <c r="N379" s="196"/>
      <c r="O379" s="196"/>
      <c r="P379" s="196"/>
      <c r="Q379" s="196"/>
      <c r="R379" s="196"/>
      <c r="S379" s="196"/>
      <c r="T379" s="197"/>
      <c r="AT379" s="198" t="s">
        <v>165</v>
      </c>
      <c r="AU379" s="198" t="s">
        <v>82</v>
      </c>
      <c r="AV379" s="12" t="s">
        <v>82</v>
      </c>
      <c r="AW379" s="12" t="s">
        <v>33</v>
      </c>
      <c r="AX379" s="12" t="s">
        <v>80</v>
      </c>
      <c r="AY379" s="198" t="s">
        <v>154</v>
      </c>
    </row>
    <row r="380" s="1" customFormat="1" ht="22.5" customHeight="1">
      <c r="B380" s="175"/>
      <c r="C380" s="176" t="s">
        <v>836</v>
      </c>
      <c r="D380" s="176" t="s">
        <v>156</v>
      </c>
      <c r="E380" s="177" t="s">
        <v>1738</v>
      </c>
      <c r="F380" s="178" t="s">
        <v>1739</v>
      </c>
      <c r="G380" s="179" t="s">
        <v>253</v>
      </c>
      <c r="H380" s="180">
        <v>1</v>
      </c>
      <c r="I380" s="181"/>
      <c r="J380" s="182">
        <f>ROUND(I380*H380,2)</f>
        <v>0</v>
      </c>
      <c r="K380" s="178" t="s">
        <v>160</v>
      </c>
      <c r="L380" s="37"/>
      <c r="M380" s="183" t="s">
        <v>3</v>
      </c>
      <c r="N380" s="184" t="s">
        <v>43</v>
      </c>
      <c r="O380" s="67"/>
      <c r="P380" s="185">
        <f>O380*H380</f>
        <v>0</v>
      </c>
      <c r="Q380" s="185">
        <v>0.0031199999999999999</v>
      </c>
      <c r="R380" s="185">
        <f>Q380*H380</f>
        <v>0.0031199999999999999</v>
      </c>
      <c r="S380" s="185">
        <v>0</v>
      </c>
      <c r="T380" s="186">
        <f>S380*H380</f>
        <v>0</v>
      </c>
      <c r="AR380" s="19" t="s">
        <v>250</v>
      </c>
      <c r="AT380" s="19" t="s">
        <v>156</v>
      </c>
      <c r="AU380" s="19" t="s">
        <v>82</v>
      </c>
      <c r="AY380" s="19" t="s">
        <v>154</v>
      </c>
      <c r="BE380" s="187">
        <f>IF(N380="základní",J380,0)</f>
        <v>0</v>
      </c>
      <c r="BF380" s="187">
        <f>IF(N380="snížená",J380,0)</f>
        <v>0</v>
      </c>
      <c r="BG380" s="187">
        <f>IF(N380="zákl. přenesená",J380,0)</f>
        <v>0</v>
      </c>
      <c r="BH380" s="187">
        <f>IF(N380="sníž. přenesená",J380,0)</f>
        <v>0</v>
      </c>
      <c r="BI380" s="187">
        <f>IF(N380="nulová",J380,0)</f>
        <v>0</v>
      </c>
      <c r="BJ380" s="19" t="s">
        <v>80</v>
      </c>
      <c r="BK380" s="187">
        <f>ROUND(I380*H380,2)</f>
        <v>0</v>
      </c>
      <c r="BL380" s="19" t="s">
        <v>250</v>
      </c>
      <c r="BM380" s="19" t="s">
        <v>1740</v>
      </c>
    </row>
    <row r="381" s="1" customFormat="1">
      <c r="B381" s="37"/>
      <c r="D381" s="188" t="s">
        <v>163</v>
      </c>
      <c r="F381" s="189" t="s">
        <v>1736</v>
      </c>
      <c r="I381" s="121"/>
      <c r="L381" s="37"/>
      <c r="M381" s="190"/>
      <c r="N381" s="67"/>
      <c r="O381" s="67"/>
      <c r="P381" s="67"/>
      <c r="Q381" s="67"/>
      <c r="R381" s="67"/>
      <c r="S381" s="67"/>
      <c r="T381" s="68"/>
      <c r="AT381" s="19" t="s">
        <v>163</v>
      </c>
      <c r="AU381" s="19" t="s">
        <v>82</v>
      </c>
    </row>
    <row r="382" s="12" customFormat="1">
      <c r="B382" s="191"/>
      <c r="D382" s="188" t="s">
        <v>165</v>
      </c>
      <c r="E382" s="198" t="s">
        <v>3</v>
      </c>
      <c r="F382" s="192" t="s">
        <v>1741</v>
      </c>
      <c r="H382" s="193">
        <v>1</v>
      </c>
      <c r="I382" s="194"/>
      <c r="L382" s="191"/>
      <c r="M382" s="195"/>
      <c r="N382" s="196"/>
      <c r="O382" s="196"/>
      <c r="P382" s="196"/>
      <c r="Q382" s="196"/>
      <c r="R382" s="196"/>
      <c r="S382" s="196"/>
      <c r="T382" s="197"/>
      <c r="AT382" s="198" t="s">
        <v>165</v>
      </c>
      <c r="AU382" s="198" t="s">
        <v>82</v>
      </c>
      <c r="AV382" s="12" t="s">
        <v>82</v>
      </c>
      <c r="AW382" s="12" t="s">
        <v>33</v>
      </c>
      <c r="AX382" s="12" t="s">
        <v>80</v>
      </c>
      <c r="AY382" s="198" t="s">
        <v>154</v>
      </c>
    </row>
    <row r="383" s="1" customFormat="1" ht="22.5" customHeight="1">
      <c r="B383" s="175"/>
      <c r="C383" s="176" t="s">
        <v>841</v>
      </c>
      <c r="D383" s="176" t="s">
        <v>156</v>
      </c>
      <c r="E383" s="177" t="s">
        <v>1742</v>
      </c>
      <c r="F383" s="178" t="s">
        <v>1743</v>
      </c>
      <c r="G383" s="179" t="s">
        <v>253</v>
      </c>
      <c r="H383" s="180">
        <v>3.2999999999999998</v>
      </c>
      <c r="I383" s="181"/>
      <c r="J383" s="182">
        <f>ROUND(I383*H383,2)</f>
        <v>0</v>
      </c>
      <c r="K383" s="178" t="s">
        <v>160</v>
      </c>
      <c r="L383" s="37"/>
      <c r="M383" s="183" t="s">
        <v>3</v>
      </c>
      <c r="N383" s="184" t="s">
        <v>43</v>
      </c>
      <c r="O383" s="67"/>
      <c r="P383" s="185">
        <f>O383*H383</f>
        <v>0</v>
      </c>
      <c r="Q383" s="185">
        <v>0.01081</v>
      </c>
      <c r="R383" s="185">
        <f>Q383*H383</f>
        <v>0.035672999999999996</v>
      </c>
      <c r="S383" s="185">
        <v>0</v>
      </c>
      <c r="T383" s="186">
        <f>S383*H383</f>
        <v>0</v>
      </c>
      <c r="AR383" s="19" t="s">
        <v>250</v>
      </c>
      <c r="AT383" s="19" t="s">
        <v>156</v>
      </c>
      <c r="AU383" s="19" t="s">
        <v>82</v>
      </c>
      <c r="AY383" s="19" t="s">
        <v>154</v>
      </c>
      <c r="BE383" s="187">
        <f>IF(N383="základní",J383,0)</f>
        <v>0</v>
      </c>
      <c r="BF383" s="187">
        <f>IF(N383="snížená",J383,0)</f>
        <v>0</v>
      </c>
      <c r="BG383" s="187">
        <f>IF(N383="zákl. přenesená",J383,0)</f>
        <v>0</v>
      </c>
      <c r="BH383" s="187">
        <f>IF(N383="sníž. přenesená",J383,0)</f>
        <v>0</v>
      </c>
      <c r="BI383" s="187">
        <f>IF(N383="nulová",J383,0)</f>
        <v>0</v>
      </c>
      <c r="BJ383" s="19" t="s">
        <v>80</v>
      </c>
      <c r="BK383" s="187">
        <f>ROUND(I383*H383,2)</f>
        <v>0</v>
      </c>
      <c r="BL383" s="19" t="s">
        <v>250</v>
      </c>
      <c r="BM383" s="19" t="s">
        <v>1744</v>
      </c>
    </row>
    <row r="384" s="1" customFormat="1">
      <c r="B384" s="37"/>
      <c r="D384" s="188" t="s">
        <v>163</v>
      </c>
      <c r="F384" s="189" t="s">
        <v>1736</v>
      </c>
      <c r="I384" s="121"/>
      <c r="L384" s="37"/>
      <c r="M384" s="190"/>
      <c r="N384" s="67"/>
      <c r="O384" s="67"/>
      <c r="P384" s="67"/>
      <c r="Q384" s="67"/>
      <c r="R384" s="67"/>
      <c r="S384" s="67"/>
      <c r="T384" s="68"/>
      <c r="AT384" s="19" t="s">
        <v>163</v>
      </c>
      <c r="AU384" s="19" t="s">
        <v>82</v>
      </c>
    </row>
    <row r="385" s="12" customFormat="1">
      <c r="B385" s="191"/>
      <c r="D385" s="188" t="s">
        <v>165</v>
      </c>
      <c r="E385" s="198" t="s">
        <v>3</v>
      </c>
      <c r="F385" s="192" t="s">
        <v>1745</v>
      </c>
      <c r="H385" s="193">
        <v>3.2999999999999998</v>
      </c>
      <c r="I385" s="194"/>
      <c r="L385" s="191"/>
      <c r="M385" s="195"/>
      <c r="N385" s="196"/>
      <c r="O385" s="196"/>
      <c r="P385" s="196"/>
      <c r="Q385" s="196"/>
      <c r="R385" s="196"/>
      <c r="S385" s="196"/>
      <c r="T385" s="197"/>
      <c r="AT385" s="198" t="s">
        <v>165</v>
      </c>
      <c r="AU385" s="198" t="s">
        <v>82</v>
      </c>
      <c r="AV385" s="12" t="s">
        <v>82</v>
      </c>
      <c r="AW385" s="12" t="s">
        <v>33</v>
      </c>
      <c r="AX385" s="12" t="s">
        <v>80</v>
      </c>
      <c r="AY385" s="198" t="s">
        <v>154</v>
      </c>
    </row>
    <row r="386" s="1" customFormat="1" ht="16.5" customHeight="1">
      <c r="B386" s="175"/>
      <c r="C386" s="176" t="s">
        <v>845</v>
      </c>
      <c r="D386" s="176" t="s">
        <v>156</v>
      </c>
      <c r="E386" s="177" t="s">
        <v>1746</v>
      </c>
      <c r="F386" s="178" t="s">
        <v>1747</v>
      </c>
      <c r="G386" s="179" t="s">
        <v>241</v>
      </c>
      <c r="H386" s="180">
        <v>1</v>
      </c>
      <c r="I386" s="181"/>
      <c r="J386" s="182">
        <f>ROUND(I386*H386,2)</f>
        <v>0</v>
      </c>
      <c r="K386" s="178" t="s">
        <v>160</v>
      </c>
      <c r="L386" s="37"/>
      <c r="M386" s="183" t="s">
        <v>3</v>
      </c>
      <c r="N386" s="184" t="s">
        <v>43</v>
      </c>
      <c r="O386" s="67"/>
      <c r="P386" s="185">
        <f>O386*H386</f>
        <v>0</v>
      </c>
      <c r="Q386" s="185">
        <v>0</v>
      </c>
      <c r="R386" s="185">
        <f>Q386*H386</f>
        <v>0</v>
      </c>
      <c r="S386" s="185">
        <v>0</v>
      </c>
      <c r="T386" s="186">
        <f>S386*H386</f>
        <v>0</v>
      </c>
      <c r="AR386" s="19" t="s">
        <v>250</v>
      </c>
      <c r="AT386" s="19" t="s">
        <v>156</v>
      </c>
      <c r="AU386" s="19" t="s">
        <v>82</v>
      </c>
      <c r="AY386" s="19" t="s">
        <v>154</v>
      </c>
      <c r="BE386" s="187">
        <f>IF(N386="základní",J386,0)</f>
        <v>0</v>
      </c>
      <c r="BF386" s="187">
        <f>IF(N386="snížená",J386,0)</f>
        <v>0</v>
      </c>
      <c r="BG386" s="187">
        <f>IF(N386="zákl. přenesená",J386,0)</f>
        <v>0</v>
      </c>
      <c r="BH386" s="187">
        <f>IF(N386="sníž. přenesená",J386,0)</f>
        <v>0</v>
      </c>
      <c r="BI386" s="187">
        <f>IF(N386="nulová",J386,0)</f>
        <v>0</v>
      </c>
      <c r="BJ386" s="19" t="s">
        <v>80</v>
      </c>
      <c r="BK386" s="187">
        <f>ROUND(I386*H386,2)</f>
        <v>0</v>
      </c>
      <c r="BL386" s="19" t="s">
        <v>250</v>
      </c>
      <c r="BM386" s="19" t="s">
        <v>1748</v>
      </c>
    </row>
    <row r="387" s="12" customFormat="1">
      <c r="B387" s="191"/>
      <c r="D387" s="188" t="s">
        <v>165</v>
      </c>
      <c r="E387" s="198" t="s">
        <v>3</v>
      </c>
      <c r="F387" s="192" t="s">
        <v>1749</v>
      </c>
      <c r="H387" s="193">
        <v>1</v>
      </c>
      <c r="I387" s="194"/>
      <c r="L387" s="191"/>
      <c r="M387" s="195"/>
      <c r="N387" s="196"/>
      <c r="O387" s="196"/>
      <c r="P387" s="196"/>
      <c r="Q387" s="196"/>
      <c r="R387" s="196"/>
      <c r="S387" s="196"/>
      <c r="T387" s="197"/>
      <c r="AT387" s="198" t="s">
        <v>165</v>
      </c>
      <c r="AU387" s="198" t="s">
        <v>82</v>
      </c>
      <c r="AV387" s="12" t="s">
        <v>82</v>
      </c>
      <c r="AW387" s="12" t="s">
        <v>33</v>
      </c>
      <c r="AX387" s="12" t="s">
        <v>80</v>
      </c>
      <c r="AY387" s="198" t="s">
        <v>154</v>
      </c>
    </row>
    <row r="388" s="1" customFormat="1" ht="16.5" customHeight="1">
      <c r="B388" s="175"/>
      <c r="C388" s="207" t="s">
        <v>852</v>
      </c>
      <c r="D388" s="207" t="s">
        <v>232</v>
      </c>
      <c r="E388" s="208" t="s">
        <v>1750</v>
      </c>
      <c r="F388" s="209" t="s">
        <v>1751</v>
      </c>
      <c r="G388" s="210" t="s">
        <v>241</v>
      </c>
      <c r="H388" s="211">
        <v>1</v>
      </c>
      <c r="I388" s="212"/>
      <c r="J388" s="213">
        <f>ROUND(I388*H388,2)</f>
        <v>0</v>
      </c>
      <c r="K388" s="209" t="s">
        <v>160</v>
      </c>
      <c r="L388" s="214"/>
      <c r="M388" s="215" t="s">
        <v>3</v>
      </c>
      <c r="N388" s="216" t="s">
        <v>43</v>
      </c>
      <c r="O388" s="67"/>
      <c r="P388" s="185">
        <f>O388*H388</f>
        <v>0</v>
      </c>
      <c r="Q388" s="185">
        <v>0.0070000000000000001</v>
      </c>
      <c r="R388" s="185">
        <f>Q388*H388</f>
        <v>0.0070000000000000001</v>
      </c>
      <c r="S388" s="185">
        <v>0</v>
      </c>
      <c r="T388" s="186">
        <f>S388*H388</f>
        <v>0</v>
      </c>
      <c r="AR388" s="19" t="s">
        <v>352</v>
      </c>
      <c r="AT388" s="19" t="s">
        <v>232</v>
      </c>
      <c r="AU388" s="19" t="s">
        <v>82</v>
      </c>
      <c r="AY388" s="19" t="s">
        <v>154</v>
      </c>
      <c r="BE388" s="187">
        <f>IF(N388="základní",J388,0)</f>
        <v>0</v>
      </c>
      <c r="BF388" s="187">
        <f>IF(N388="snížená",J388,0)</f>
        <v>0</v>
      </c>
      <c r="BG388" s="187">
        <f>IF(N388="zákl. přenesená",J388,0)</f>
        <v>0</v>
      </c>
      <c r="BH388" s="187">
        <f>IF(N388="sníž. přenesená",J388,0)</f>
        <v>0</v>
      </c>
      <c r="BI388" s="187">
        <f>IF(N388="nulová",J388,0)</f>
        <v>0</v>
      </c>
      <c r="BJ388" s="19" t="s">
        <v>80</v>
      </c>
      <c r="BK388" s="187">
        <f>ROUND(I388*H388,2)</f>
        <v>0</v>
      </c>
      <c r="BL388" s="19" t="s">
        <v>250</v>
      </c>
      <c r="BM388" s="19" t="s">
        <v>1752</v>
      </c>
    </row>
    <row r="389" s="1" customFormat="1" ht="22.5" customHeight="1">
      <c r="B389" s="175"/>
      <c r="C389" s="176" t="s">
        <v>856</v>
      </c>
      <c r="D389" s="176" t="s">
        <v>156</v>
      </c>
      <c r="E389" s="177" t="s">
        <v>1753</v>
      </c>
      <c r="F389" s="178" t="s">
        <v>1754</v>
      </c>
      <c r="G389" s="179" t="s">
        <v>1074</v>
      </c>
      <c r="H389" s="227"/>
      <c r="I389" s="181"/>
      <c r="J389" s="182">
        <f>ROUND(I389*H389,2)</f>
        <v>0</v>
      </c>
      <c r="K389" s="178" t="s">
        <v>160</v>
      </c>
      <c r="L389" s="37"/>
      <c r="M389" s="183" t="s">
        <v>3</v>
      </c>
      <c r="N389" s="184" t="s">
        <v>43</v>
      </c>
      <c r="O389" s="67"/>
      <c r="P389" s="185">
        <f>O389*H389</f>
        <v>0</v>
      </c>
      <c r="Q389" s="185">
        <v>0</v>
      </c>
      <c r="R389" s="185">
        <f>Q389*H389</f>
        <v>0</v>
      </c>
      <c r="S389" s="185">
        <v>0</v>
      </c>
      <c r="T389" s="186">
        <f>S389*H389</f>
        <v>0</v>
      </c>
      <c r="AR389" s="19" t="s">
        <v>250</v>
      </c>
      <c r="AT389" s="19" t="s">
        <v>156</v>
      </c>
      <c r="AU389" s="19" t="s">
        <v>82</v>
      </c>
      <c r="AY389" s="19" t="s">
        <v>154</v>
      </c>
      <c r="BE389" s="187">
        <f>IF(N389="základní",J389,0)</f>
        <v>0</v>
      </c>
      <c r="BF389" s="187">
        <f>IF(N389="snížená",J389,0)</f>
        <v>0</v>
      </c>
      <c r="BG389" s="187">
        <f>IF(N389="zákl. přenesená",J389,0)</f>
        <v>0</v>
      </c>
      <c r="BH389" s="187">
        <f>IF(N389="sníž. přenesená",J389,0)</f>
        <v>0</v>
      </c>
      <c r="BI389" s="187">
        <f>IF(N389="nulová",J389,0)</f>
        <v>0</v>
      </c>
      <c r="BJ389" s="19" t="s">
        <v>80</v>
      </c>
      <c r="BK389" s="187">
        <f>ROUND(I389*H389,2)</f>
        <v>0</v>
      </c>
      <c r="BL389" s="19" t="s">
        <v>250</v>
      </c>
      <c r="BM389" s="19" t="s">
        <v>1755</v>
      </c>
    </row>
    <row r="390" s="1" customFormat="1">
      <c r="B390" s="37"/>
      <c r="D390" s="188" t="s">
        <v>163</v>
      </c>
      <c r="F390" s="189" t="s">
        <v>1076</v>
      </c>
      <c r="I390" s="121"/>
      <c r="L390" s="37"/>
      <c r="M390" s="190"/>
      <c r="N390" s="67"/>
      <c r="O390" s="67"/>
      <c r="P390" s="67"/>
      <c r="Q390" s="67"/>
      <c r="R390" s="67"/>
      <c r="S390" s="67"/>
      <c r="T390" s="68"/>
      <c r="AT390" s="19" t="s">
        <v>163</v>
      </c>
      <c r="AU390" s="19" t="s">
        <v>82</v>
      </c>
    </row>
    <row r="391" s="11" customFormat="1" ht="22.8" customHeight="1">
      <c r="B391" s="162"/>
      <c r="D391" s="163" t="s">
        <v>71</v>
      </c>
      <c r="E391" s="173" t="s">
        <v>1756</v>
      </c>
      <c r="F391" s="173" t="s">
        <v>1757</v>
      </c>
      <c r="I391" s="165"/>
      <c r="J391" s="174">
        <f>BK391</f>
        <v>0</v>
      </c>
      <c r="L391" s="162"/>
      <c r="M391" s="167"/>
      <c r="N391" s="168"/>
      <c r="O391" s="168"/>
      <c r="P391" s="169">
        <f>SUM(P392:P451)</f>
        <v>0</v>
      </c>
      <c r="Q391" s="168"/>
      <c r="R391" s="169">
        <f>SUM(R392:R451)</f>
        <v>2.2445740400000003</v>
      </c>
      <c r="S391" s="168"/>
      <c r="T391" s="170">
        <f>SUM(T392:T451)</f>
        <v>0</v>
      </c>
      <c r="AR391" s="163" t="s">
        <v>82</v>
      </c>
      <c r="AT391" s="171" t="s">
        <v>71</v>
      </c>
      <c r="AU391" s="171" t="s">
        <v>80</v>
      </c>
      <c r="AY391" s="163" t="s">
        <v>154</v>
      </c>
      <c r="BK391" s="172">
        <f>SUM(BK392:BK451)</f>
        <v>0</v>
      </c>
    </row>
    <row r="392" s="1" customFormat="1" ht="16.5" customHeight="1">
      <c r="B392" s="175"/>
      <c r="C392" s="176" t="s">
        <v>866</v>
      </c>
      <c r="D392" s="176" t="s">
        <v>156</v>
      </c>
      <c r="E392" s="177" t="s">
        <v>1758</v>
      </c>
      <c r="F392" s="178" t="s">
        <v>1759</v>
      </c>
      <c r="G392" s="179" t="s">
        <v>123</v>
      </c>
      <c r="H392" s="180">
        <v>0.624</v>
      </c>
      <c r="I392" s="181"/>
      <c r="J392" s="182">
        <f>ROUND(I392*H392,2)</f>
        <v>0</v>
      </c>
      <c r="K392" s="178" t="s">
        <v>160</v>
      </c>
      <c r="L392" s="37"/>
      <c r="M392" s="183" t="s">
        <v>3</v>
      </c>
      <c r="N392" s="184" t="s">
        <v>43</v>
      </c>
      <c r="O392" s="67"/>
      <c r="P392" s="185">
        <f>O392*H392</f>
        <v>0</v>
      </c>
      <c r="Q392" s="185">
        <v>0</v>
      </c>
      <c r="R392" s="185">
        <f>Q392*H392</f>
        <v>0</v>
      </c>
      <c r="S392" s="185">
        <v>0</v>
      </c>
      <c r="T392" s="186">
        <f>S392*H392</f>
        <v>0</v>
      </c>
      <c r="AR392" s="19" t="s">
        <v>250</v>
      </c>
      <c r="AT392" s="19" t="s">
        <v>156</v>
      </c>
      <c r="AU392" s="19" t="s">
        <v>82</v>
      </c>
      <c r="AY392" s="19" t="s">
        <v>154</v>
      </c>
      <c r="BE392" s="187">
        <f>IF(N392="základní",J392,0)</f>
        <v>0</v>
      </c>
      <c r="BF392" s="187">
        <f>IF(N392="snížená",J392,0)</f>
        <v>0</v>
      </c>
      <c r="BG392" s="187">
        <f>IF(N392="zákl. přenesená",J392,0)</f>
        <v>0</v>
      </c>
      <c r="BH392" s="187">
        <f>IF(N392="sníž. přenesená",J392,0)</f>
        <v>0</v>
      </c>
      <c r="BI392" s="187">
        <f>IF(N392="nulová",J392,0)</f>
        <v>0</v>
      </c>
      <c r="BJ392" s="19" t="s">
        <v>80</v>
      </c>
      <c r="BK392" s="187">
        <f>ROUND(I392*H392,2)</f>
        <v>0</v>
      </c>
      <c r="BL392" s="19" t="s">
        <v>250</v>
      </c>
      <c r="BM392" s="19" t="s">
        <v>1760</v>
      </c>
    </row>
    <row r="393" s="1" customFormat="1">
      <c r="B393" s="37"/>
      <c r="D393" s="188" t="s">
        <v>163</v>
      </c>
      <c r="F393" s="189" t="s">
        <v>1761</v>
      </c>
      <c r="I393" s="121"/>
      <c r="L393" s="37"/>
      <c r="M393" s="190"/>
      <c r="N393" s="67"/>
      <c r="O393" s="67"/>
      <c r="P393" s="67"/>
      <c r="Q393" s="67"/>
      <c r="R393" s="67"/>
      <c r="S393" s="67"/>
      <c r="T393" s="68"/>
      <c r="AT393" s="19" t="s">
        <v>163</v>
      </c>
      <c r="AU393" s="19" t="s">
        <v>82</v>
      </c>
    </row>
    <row r="394" s="12" customFormat="1">
      <c r="B394" s="191"/>
      <c r="D394" s="188" t="s">
        <v>165</v>
      </c>
      <c r="E394" s="198" t="s">
        <v>3</v>
      </c>
      <c r="F394" s="192" t="s">
        <v>1762</v>
      </c>
      <c r="H394" s="193">
        <v>0.56100000000000005</v>
      </c>
      <c r="I394" s="194"/>
      <c r="L394" s="191"/>
      <c r="M394" s="195"/>
      <c r="N394" s="196"/>
      <c r="O394" s="196"/>
      <c r="P394" s="196"/>
      <c r="Q394" s="196"/>
      <c r="R394" s="196"/>
      <c r="S394" s="196"/>
      <c r="T394" s="197"/>
      <c r="AT394" s="198" t="s">
        <v>165</v>
      </c>
      <c r="AU394" s="198" t="s">
        <v>82</v>
      </c>
      <c r="AV394" s="12" t="s">
        <v>82</v>
      </c>
      <c r="AW394" s="12" t="s">
        <v>33</v>
      </c>
      <c r="AX394" s="12" t="s">
        <v>72</v>
      </c>
      <c r="AY394" s="198" t="s">
        <v>154</v>
      </c>
    </row>
    <row r="395" s="12" customFormat="1">
      <c r="B395" s="191"/>
      <c r="D395" s="188" t="s">
        <v>165</v>
      </c>
      <c r="E395" s="198" t="s">
        <v>3</v>
      </c>
      <c r="F395" s="192" t="s">
        <v>1763</v>
      </c>
      <c r="H395" s="193">
        <v>0.063</v>
      </c>
      <c r="I395" s="194"/>
      <c r="L395" s="191"/>
      <c r="M395" s="195"/>
      <c r="N395" s="196"/>
      <c r="O395" s="196"/>
      <c r="P395" s="196"/>
      <c r="Q395" s="196"/>
      <c r="R395" s="196"/>
      <c r="S395" s="196"/>
      <c r="T395" s="197"/>
      <c r="AT395" s="198" t="s">
        <v>165</v>
      </c>
      <c r="AU395" s="198" t="s">
        <v>82</v>
      </c>
      <c r="AV395" s="12" t="s">
        <v>82</v>
      </c>
      <c r="AW395" s="12" t="s">
        <v>33</v>
      </c>
      <c r="AX395" s="12" t="s">
        <v>72</v>
      </c>
      <c r="AY395" s="198" t="s">
        <v>154</v>
      </c>
    </row>
    <row r="396" s="13" customFormat="1">
      <c r="B396" s="199"/>
      <c r="D396" s="188" t="s">
        <v>165</v>
      </c>
      <c r="E396" s="200" t="s">
        <v>3</v>
      </c>
      <c r="F396" s="201" t="s">
        <v>179</v>
      </c>
      <c r="H396" s="202">
        <v>0.624</v>
      </c>
      <c r="I396" s="203"/>
      <c r="L396" s="199"/>
      <c r="M396" s="204"/>
      <c r="N396" s="205"/>
      <c r="O396" s="205"/>
      <c r="P396" s="205"/>
      <c r="Q396" s="205"/>
      <c r="R396" s="205"/>
      <c r="S396" s="205"/>
      <c r="T396" s="206"/>
      <c r="AT396" s="200" t="s">
        <v>165</v>
      </c>
      <c r="AU396" s="200" t="s">
        <v>82</v>
      </c>
      <c r="AV396" s="13" t="s">
        <v>161</v>
      </c>
      <c r="AW396" s="13" t="s">
        <v>33</v>
      </c>
      <c r="AX396" s="13" t="s">
        <v>80</v>
      </c>
      <c r="AY396" s="200" t="s">
        <v>154</v>
      </c>
    </row>
    <row r="397" s="1" customFormat="1" ht="22.5" customHeight="1">
      <c r="B397" s="175"/>
      <c r="C397" s="176" t="s">
        <v>872</v>
      </c>
      <c r="D397" s="176" t="s">
        <v>156</v>
      </c>
      <c r="E397" s="177" t="s">
        <v>1764</v>
      </c>
      <c r="F397" s="178" t="s">
        <v>1765</v>
      </c>
      <c r="G397" s="179" t="s">
        <v>253</v>
      </c>
      <c r="H397" s="180">
        <v>141.88</v>
      </c>
      <c r="I397" s="181"/>
      <c r="J397" s="182">
        <f>ROUND(I397*H397,2)</f>
        <v>0</v>
      </c>
      <c r="K397" s="178" t="s">
        <v>160</v>
      </c>
      <c r="L397" s="37"/>
      <c r="M397" s="183" t="s">
        <v>3</v>
      </c>
      <c r="N397" s="184" t="s">
        <v>43</v>
      </c>
      <c r="O397" s="67"/>
      <c r="P397" s="185">
        <f>O397*H397</f>
        <v>0</v>
      </c>
      <c r="Q397" s="185">
        <v>0</v>
      </c>
      <c r="R397" s="185">
        <f>Q397*H397</f>
        <v>0</v>
      </c>
      <c r="S397" s="185">
        <v>0</v>
      </c>
      <c r="T397" s="186">
        <f>S397*H397</f>
        <v>0</v>
      </c>
      <c r="AR397" s="19" t="s">
        <v>250</v>
      </c>
      <c r="AT397" s="19" t="s">
        <v>156</v>
      </c>
      <c r="AU397" s="19" t="s">
        <v>82</v>
      </c>
      <c r="AY397" s="19" t="s">
        <v>154</v>
      </c>
      <c r="BE397" s="187">
        <f>IF(N397="základní",J397,0)</f>
        <v>0</v>
      </c>
      <c r="BF397" s="187">
        <f>IF(N397="snížená",J397,0)</f>
        <v>0</v>
      </c>
      <c r="BG397" s="187">
        <f>IF(N397="zákl. přenesená",J397,0)</f>
        <v>0</v>
      </c>
      <c r="BH397" s="187">
        <f>IF(N397="sníž. přenesená",J397,0)</f>
        <v>0</v>
      </c>
      <c r="BI397" s="187">
        <f>IF(N397="nulová",J397,0)</f>
        <v>0</v>
      </c>
      <c r="BJ397" s="19" t="s">
        <v>80</v>
      </c>
      <c r="BK397" s="187">
        <f>ROUND(I397*H397,2)</f>
        <v>0</v>
      </c>
      <c r="BL397" s="19" t="s">
        <v>250</v>
      </c>
      <c r="BM397" s="19" t="s">
        <v>1766</v>
      </c>
    </row>
    <row r="398" s="1" customFormat="1">
      <c r="B398" s="37"/>
      <c r="D398" s="188" t="s">
        <v>163</v>
      </c>
      <c r="F398" s="189" t="s">
        <v>1767</v>
      </c>
      <c r="I398" s="121"/>
      <c r="L398" s="37"/>
      <c r="M398" s="190"/>
      <c r="N398" s="67"/>
      <c r="O398" s="67"/>
      <c r="P398" s="67"/>
      <c r="Q398" s="67"/>
      <c r="R398" s="67"/>
      <c r="S398" s="67"/>
      <c r="T398" s="68"/>
      <c r="AT398" s="19" t="s">
        <v>163</v>
      </c>
      <c r="AU398" s="19" t="s">
        <v>82</v>
      </c>
    </row>
    <row r="399" s="12" customFormat="1">
      <c r="B399" s="191"/>
      <c r="D399" s="188" t="s">
        <v>165</v>
      </c>
      <c r="E399" s="198" t="s">
        <v>3</v>
      </c>
      <c r="F399" s="192" t="s">
        <v>1768</v>
      </c>
      <c r="H399" s="193">
        <v>7.6799999999999997</v>
      </c>
      <c r="I399" s="194"/>
      <c r="L399" s="191"/>
      <c r="M399" s="195"/>
      <c r="N399" s="196"/>
      <c r="O399" s="196"/>
      <c r="P399" s="196"/>
      <c r="Q399" s="196"/>
      <c r="R399" s="196"/>
      <c r="S399" s="196"/>
      <c r="T399" s="197"/>
      <c r="AT399" s="198" t="s">
        <v>165</v>
      </c>
      <c r="AU399" s="198" t="s">
        <v>82</v>
      </c>
      <c r="AV399" s="12" t="s">
        <v>82</v>
      </c>
      <c r="AW399" s="12" t="s">
        <v>33</v>
      </c>
      <c r="AX399" s="12" t="s">
        <v>72</v>
      </c>
      <c r="AY399" s="198" t="s">
        <v>154</v>
      </c>
    </row>
    <row r="400" s="12" customFormat="1">
      <c r="B400" s="191"/>
      <c r="D400" s="188" t="s">
        <v>165</v>
      </c>
      <c r="E400" s="198" t="s">
        <v>3</v>
      </c>
      <c r="F400" s="192" t="s">
        <v>1769</v>
      </c>
      <c r="H400" s="193">
        <v>15.039999999999999</v>
      </c>
      <c r="I400" s="194"/>
      <c r="L400" s="191"/>
      <c r="M400" s="195"/>
      <c r="N400" s="196"/>
      <c r="O400" s="196"/>
      <c r="P400" s="196"/>
      <c r="Q400" s="196"/>
      <c r="R400" s="196"/>
      <c r="S400" s="196"/>
      <c r="T400" s="197"/>
      <c r="AT400" s="198" t="s">
        <v>165</v>
      </c>
      <c r="AU400" s="198" t="s">
        <v>82</v>
      </c>
      <c r="AV400" s="12" t="s">
        <v>82</v>
      </c>
      <c r="AW400" s="12" t="s">
        <v>33</v>
      </c>
      <c r="AX400" s="12" t="s">
        <v>72</v>
      </c>
      <c r="AY400" s="198" t="s">
        <v>154</v>
      </c>
    </row>
    <row r="401" s="12" customFormat="1">
      <c r="B401" s="191"/>
      <c r="D401" s="188" t="s">
        <v>165</v>
      </c>
      <c r="E401" s="198" t="s">
        <v>3</v>
      </c>
      <c r="F401" s="192" t="s">
        <v>1770</v>
      </c>
      <c r="H401" s="193">
        <v>22.399999999999999</v>
      </c>
      <c r="I401" s="194"/>
      <c r="L401" s="191"/>
      <c r="M401" s="195"/>
      <c r="N401" s="196"/>
      <c r="O401" s="196"/>
      <c r="P401" s="196"/>
      <c r="Q401" s="196"/>
      <c r="R401" s="196"/>
      <c r="S401" s="196"/>
      <c r="T401" s="197"/>
      <c r="AT401" s="198" t="s">
        <v>165</v>
      </c>
      <c r="AU401" s="198" t="s">
        <v>82</v>
      </c>
      <c r="AV401" s="12" t="s">
        <v>82</v>
      </c>
      <c r="AW401" s="12" t="s">
        <v>33</v>
      </c>
      <c r="AX401" s="12" t="s">
        <v>72</v>
      </c>
      <c r="AY401" s="198" t="s">
        <v>154</v>
      </c>
    </row>
    <row r="402" s="12" customFormat="1">
      <c r="B402" s="191"/>
      <c r="D402" s="188" t="s">
        <v>165</v>
      </c>
      <c r="E402" s="198" t="s">
        <v>3</v>
      </c>
      <c r="F402" s="192" t="s">
        <v>1771</v>
      </c>
      <c r="H402" s="193">
        <v>29.84</v>
      </c>
      <c r="I402" s="194"/>
      <c r="L402" s="191"/>
      <c r="M402" s="195"/>
      <c r="N402" s="196"/>
      <c r="O402" s="196"/>
      <c r="P402" s="196"/>
      <c r="Q402" s="196"/>
      <c r="R402" s="196"/>
      <c r="S402" s="196"/>
      <c r="T402" s="197"/>
      <c r="AT402" s="198" t="s">
        <v>165</v>
      </c>
      <c r="AU402" s="198" t="s">
        <v>82</v>
      </c>
      <c r="AV402" s="12" t="s">
        <v>82</v>
      </c>
      <c r="AW402" s="12" t="s">
        <v>33</v>
      </c>
      <c r="AX402" s="12" t="s">
        <v>72</v>
      </c>
      <c r="AY402" s="198" t="s">
        <v>154</v>
      </c>
    </row>
    <row r="403" s="12" customFormat="1">
      <c r="B403" s="191"/>
      <c r="D403" s="188" t="s">
        <v>165</v>
      </c>
      <c r="E403" s="198" t="s">
        <v>3</v>
      </c>
      <c r="F403" s="192" t="s">
        <v>1772</v>
      </c>
      <c r="H403" s="193">
        <v>37.200000000000003</v>
      </c>
      <c r="I403" s="194"/>
      <c r="L403" s="191"/>
      <c r="M403" s="195"/>
      <c r="N403" s="196"/>
      <c r="O403" s="196"/>
      <c r="P403" s="196"/>
      <c r="Q403" s="196"/>
      <c r="R403" s="196"/>
      <c r="S403" s="196"/>
      <c r="T403" s="197"/>
      <c r="AT403" s="198" t="s">
        <v>165</v>
      </c>
      <c r="AU403" s="198" t="s">
        <v>82</v>
      </c>
      <c r="AV403" s="12" t="s">
        <v>82</v>
      </c>
      <c r="AW403" s="12" t="s">
        <v>33</v>
      </c>
      <c r="AX403" s="12" t="s">
        <v>72</v>
      </c>
      <c r="AY403" s="198" t="s">
        <v>154</v>
      </c>
    </row>
    <row r="404" s="12" customFormat="1">
      <c r="B404" s="191"/>
      <c r="D404" s="188" t="s">
        <v>165</v>
      </c>
      <c r="E404" s="198" t="s">
        <v>3</v>
      </c>
      <c r="F404" s="192" t="s">
        <v>1773</v>
      </c>
      <c r="H404" s="193">
        <v>5.04</v>
      </c>
      <c r="I404" s="194"/>
      <c r="L404" s="191"/>
      <c r="M404" s="195"/>
      <c r="N404" s="196"/>
      <c r="O404" s="196"/>
      <c r="P404" s="196"/>
      <c r="Q404" s="196"/>
      <c r="R404" s="196"/>
      <c r="S404" s="196"/>
      <c r="T404" s="197"/>
      <c r="AT404" s="198" t="s">
        <v>165</v>
      </c>
      <c r="AU404" s="198" t="s">
        <v>82</v>
      </c>
      <c r="AV404" s="12" t="s">
        <v>82</v>
      </c>
      <c r="AW404" s="12" t="s">
        <v>33</v>
      </c>
      <c r="AX404" s="12" t="s">
        <v>72</v>
      </c>
      <c r="AY404" s="198" t="s">
        <v>154</v>
      </c>
    </row>
    <row r="405" s="12" customFormat="1">
      <c r="B405" s="191"/>
      <c r="D405" s="188" t="s">
        <v>165</v>
      </c>
      <c r="E405" s="198" t="s">
        <v>3</v>
      </c>
      <c r="F405" s="192" t="s">
        <v>1774</v>
      </c>
      <c r="H405" s="193">
        <v>23.68</v>
      </c>
      <c r="I405" s="194"/>
      <c r="L405" s="191"/>
      <c r="M405" s="195"/>
      <c r="N405" s="196"/>
      <c r="O405" s="196"/>
      <c r="P405" s="196"/>
      <c r="Q405" s="196"/>
      <c r="R405" s="196"/>
      <c r="S405" s="196"/>
      <c r="T405" s="197"/>
      <c r="AT405" s="198" t="s">
        <v>165</v>
      </c>
      <c r="AU405" s="198" t="s">
        <v>82</v>
      </c>
      <c r="AV405" s="12" t="s">
        <v>82</v>
      </c>
      <c r="AW405" s="12" t="s">
        <v>33</v>
      </c>
      <c r="AX405" s="12" t="s">
        <v>72</v>
      </c>
      <c r="AY405" s="198" t="s">
        <v>154</v>
      </c>
    </row>
    <row r="406" s="12" customFormat="1">
      <c r="B406" s="191"/>
      <c r="D406" s="188" t="s">
        <v>165</v>
      </c>
      <c r="E406" s="198" t="s">
        <v>3</v>
      </c>
      <c r="F406" s="192" t="s">
        <v>1775</v>
      </c>
      <c r="H406" s="193">
        <v>1</v>
      </c>
      <c r="I406" s="194"/>
      <c r="L406" s="191"/>
      <c r="M406" s="195"/>
      <c r="N406" s="196"/>
      <c r="O406" s="196"/>
      <c r="P406" s="196"/>
      <c r="Q406" s="196"/>
      <c r="R406" s="196"/>
      <c r="S406" s="196"/>
      <c r="T406" s="197"/>
      <c r="AT406" s="198" t="s">
        <v>165</v>
      </c>
      <c r="AU406" s="198" t="s">
        <v>82</v>
      </c>
      <c r="AV406" s="12" t="s">
        <v>82</v>
      </c>
      <c r="AW406" s="12" t="s">
        <v>33</v>
      </c>
      <c r="AX406" s="12" t="s">
        <v>72</v>
      </c>
      <c r="AY406" s="198" t="s">
        <v>154</v>
      </c>
    </row>
    <row r="407" s="13" customFormat="1">
      <c r="B407" s="199"/>
      <c r="D407" s="188" t="s">
        <v>165</v>
      </c>
      <c r="E407" s="200" t="s">
        <v>3</v>
      </c>
      <c r="F407" s="201" t="s">
        <v>179</v>
      </c>
      <c r="H407" s="202">
        <v>141.88</v>
      </c>
      <c r="I407" s="203"/>
      <c r="L407" s="199"/>
      <c r="M407" s="204"/>
      <c r="N407" s="205"/>
      <c r="O407" s="205"/>
      <c r="P407" s="205"/>
      <c r="Q407" s="205"/>
      <c r="R407" s="205"/>
      <c r="S407" s="205"/>
      <c r="T407" s="206"/>
      <c r="AT407" s="200" t="s">
        <v>165</v>
      </c>
      <c r="AU407" s="200" t="s">
        <v>82</v>
      </c>
      <c r="AV407" s="13" t="s">
        <v>161</v>
      </c>
      <c r="AW407" s="13" t="s">
        <v>33</v>
      </c>
      <c r="AX407" s="13" t="s">
        <v>80</v>
      </c>
      <c r="AY407" s="200" t="s">
        <v>154</v>
      </c>
    </row>
    <row r="408" s="1" customFormat="1" ht="16.5" customHeight="1">
      <c r="B408" s="175"/>
      <c r="C408" s="207" t="s">
        <v>878</v>
      </c>
      <c r="D408" s="207" t="s">
        <v>232</v>
      </c>
      <c r="E408" s="208" t="s">
        <v>1776</v>
      </c>
      <c r="F408" s="209" t="s">
        <v>1777</v>
      </c>
      <c r="G408" s="210" t="s">
        <v>123</v>
      </c>
      <c r="H408" s="211">
        <v>1.2789999999999999</v>
      </c>
      <c r="I408" s="212"/>
      <c r="J408" s="213">
        <f>ROUND(I408*H408,2)</f>
        <v>0</v>
      </c>
      <c r="K408" s="209" t="s">
        <v>160</v>
      </c>
      <c r="L408" s="214"/>
      <c r="M408" s="215" t="s">
        <v>3</v>
      </c>
      <c r="N408" s="216" t="s">
        <v>43</v>
      </c>
      <c r="O408" s="67"/>
      <c r="P408" s="185">
        <f>O408*H408</f>
        <v>0</v>
      </c>
      <c r="Q408" s="185">
        <v>0.55000000000000004</v>
      </c>
      <c r="R408" s="185">
        <f>Q408*H408</f>
        <v>0.70345000000000002</v>
      </c>
      <c r="S408" s="185">
        <v>0</v>
      </c>
      <c r="T408" s="186">
        <f>S408*H408</f>
        <v>0</v>
      </c>
      <c r="AR408" s="19" t="s">
        <v>352</v>
      </c>
      <c r="AT408" s="19" t="s">
        <v>232</v>
      </c>
      <c r="AU408" s="19" t="s">
        <v>82</v>
      </c>
      <c r="AY408" s="19" t="s">
        <v>154</v>
      </c>
      <c r="BE408" s="187">
        <f>IF(N408="základní",J408,0)</f>
        <v>0</v>
      </c>
      <c r="BF408" s="187">
        <f>IF(N408="snížená",J408,0)</f>
        <v>0</v>
      </c>
      <c r="BG408" s="187">
        <f>IF(N408="zákl. přenesená",J408,0)</f>
        <v>0</v>
      </c>
      <c r="BH408" s="187">
        <f>IF(N408="sníž. přenesená",J408,0)</f>
        <v>0</v>
      </c>
      <c r="BI408" s="187">
        <f>IF(N408="nulová",J408,0)</f>
        <v>0</v>
      </c>
      <c r="BJ408" s="19" t="s">
        <v>80</v>
      </c>
      <c r="BK408" s="187">
        <f>ROUND(I408*H408,2)</f>
        <v>0</v>
      </c>
      <c r="BL408" s="19" t="s">
        <v>250</v>
      </c>
      <c r="BM408" s="19" t="s">
        <v>1778</v>
      </c>
    </row>
    <row r="409" s="12" customFormat="1">
      <c r="B409" s="191"/>
      <c r="D409" s="188" t="s">
        <v>165</v>
      </c>
      <c r="E409" s="198" t="s">
        <v>3</v>
      </c>
      <c r="F409" s="192" t="s">
        <v>1779</v>
      </c>
      <c r="H409" s="193">
        <v>1.077</v>
      </c>
      <c r="I409" s="194"/>
      <c r="L409" s="191"/>
      <c r="M409" s="195"/>
      <c r="N409" s="196"/>
      <c r="O409" s="196"/>
      <c r="P409" s="196"/>
      <c r="Q409" s="196"/>
      <c r="R409" s="196"/>
      <c r="S409" s="196"/>
      <c r="T409" s="197"/>
      <c r="AT409" s="198" t="s">
        <v>165</v>
      </c>
      <c r="AU409" s="198" t="s">
        <v>82</v>
      </c>
      <c r="AV409" s="12" t="s">
        <v>82</v>
      </c>
      <c r="AW409" s="12" t="s">
        <v>33</v>
      </c>
      <c r="AX409" s="12" t="s">
        <v>72</v>
      </c>
      <c r="AY409" s="198" t="s">
        <v>154</v>
      </c>
    </row>
    <row r="410" s="12" customFormat="1">
      <c r="B410" s="191"/>
      <c r="D410" s="188" t="s">
        <v>165</v>
      </c>
      <c r="E410" s="198" t="s">
        <v>3</v>
      </c>
      <c r="F410" s="192" t="s">
        <v>1780</v>
      </c>
      <c r="H410" s="193">
        <v>0.050000000000000003</v>
      </c>
      <c r="I410" s="194"/>
      <c r="L410" s="191"/>
      <c r="M410" s="195"/>
      <c r="N410" s="196"/>
      <c r="O410" s="196"/>
      <c r="P410" s="196"/>
      <c r="Q410" s="196"/>
      <c r="R410" s="196"/>
      <c r="S410" s="196"/>
      <c r="T410" s="197"/>
      <c r="AT410" s="198" t="s">
        <v>165</v>
      </c>
      <c r="AU410" s="198" t="s">
        <v>82</v>
      </c>
      <c r="AV410" s="12" t="s">
        <v>82</v>
      </c>
      <c r="AW410" s="12" t="s">
        <v>33</v>
      </c>
      <c r="AX410" s="12" t="s">
        <v>72</v>
      </c>
      <c r="AY410" s="198" t="s">
        <v>154</v>
      </c>
    </row>
    <row r="411" s="12" customFormat="1">
      <c r="B411" s="191"/>
      <c r="D411" s="188" t="s">
        <v>165</v>
      </c>
      <c r="E411" s="198" t="s">
        <v>3</v>
      </c>
      <c r="F411" s="192" t="s">
        <v>1781</v>
      </c>
      <c r="H411" s="193">
        <v>0.14199999999999999</v>
      </c>
      <c r="I411" s="194"/>
      <c r="L411" s="191"/>
      <c r="M411" s="195"/>
      <c r="N411" s="196"/>
      <c r="O411" s="196"/>
      <c r="P411" s="196"/>
      <c r="Q411" s="196"/>
      <c r="R411" s="196"/>
      <c r="S411" s="196"/>
      <c r="T411" s="197"/>
      <c r="AT411" s="198" t="s">
        <v>165</v>
      </c>
      <c r="AU411" s="198" t="s">
        <v>82</v>
      </c>
      <c r="AV411" s="12" t="s">
        <v>82</v>
      </c>
      <c r="AW411" s="12" t="s">
        <v>33</v>
      </c>
      <c r="AX411" s="12" t="s">
        <v>72</v>
      </c>
      <c r="AY411" s="198" t="s">
        <v>154</v>
      </c>
    </row>
    <row r="412" s="12" customFormat="1">
      <c r="B412" s="191"/>
      <c r="D412" s="188" t="s">
        <v>165</v>
      </c>
      <c r="E412" s="198" t="s">
        <v>3</v>
      </c>
      <c r="F412" s="192" t="s">
        <v>1782</v>
      </c>
      <c r="H412" s="193">
        <v>0.01</v>
      </c>
      <c r="I412" s="194"/>
      <c r="L412" s="191"/>
      <c r="M412" s="195"/>
      <c r="N412" s="196"/>
      <c r="O412" s="196"/>
      <c r="P412" s="196"/>
      <c r="Q412" s="196"/>
      <c r="R412" s="196"/>
      <c r="S412" s="196"/>
      <c r="T412" s="197"/>
      <c r="AT412" s="198" t="s">
        <v>165</v>
      </c>
      <c r="AU412" s="198" t="s">
        <v>82</v>
      </c>
      <c r="AV412" s="12" t="s">
        <v>82</v>
      </c>
      <c r="AW412" s="12" t="s">
        <v>33</v>
      </c>
      <c r="AX412" s="12" t="s">
        <v>72</v>
      </c>
      <c r="AY412" s="198" t="s">
        <v>154</v>
      </c>
    </row>
    <row r="413" s="13" customFormat="1">
      <c r="B413" s="199"/>
      <c r="D413" s="188" t="s">
        <v>165</v>
      </c>
      <c r="E413" s="200" t="s">
        <v>3</v>
      </c>
      <c r="F413" s="201" t="s">
        <v>179</v>
      </c>
      <c r="H413" s="202">
        <v>1.2789999999999999</v>
      </c>
      <c r="I413" s="203"/>
      <c r="L413" s="199"/>
      <c r="M413" s="204"/>
      <c r="N413" s="205"/>
      <c r="O413" s="205"/>
      <c r="P413" s="205"/>
      <c r="Q413" s="205"/>
      <c r="R413" s="205"/>
      <c r="S413" s="205"/>
      <c r="T413" s="206"/>
      <c r="AT413" s="200" t="s">
        <v>165</v>
      </c>
      <c r="AU413" s="200" t="s">
        <v>82</v>
      </c>
      <c r="AV413" s="13" t="s">
        <v>161</v>
      </c>
      <c r="AW413" s="13" t="s">
        <v>33</v>
      </c>
      <c r="AX413" s="13" t="s">
        <v>80</v>
      </c>
      <c r="AY413" s="200" t="s">
        <v>154</v>
      </c>
    </row>
    <row r="414" s="1" customFormat="1" ht="22.5" customHeight="1">
      <c r="B414" s="175"/>
      <c r="C414" s="176" t="s">
        <v>1783</v>
      </c>
      <c r="D414" s="176" t="s">
        <v>156</v>
      </c>
      <c r="E414" s="177" t="s">
        <v>1784</v>
      </c>
      <c r="F414" s="178" t="s">
        <v>1785</v>
      </c>
      <c r="G414" s="179" t="s">
        <v>253</v>
      </c>
      <c r="H414" s="180">
        <v>81.519999999999996</v>
      </c>
      <c r="I414" s="181"/>
      <c r="J414" s="182">
        <f>ROUND(I414*H414,2)</f>
        <v>0</v>
      </c>
      <c r="K414" s="178" t="s">
        <v>160</v>
      </c>
      <c r="L414" s="37"/>
      <c r="M414" s="183" t="s">
        <v>3</v>
      </c>
      <c r="N414" s="184" t="s">
        <v>43</v>
      </c>
      <c r="O414" s="67"/>
      <c r="P414" s="185">
        <f>O414*H414</f>
        <v>0</v>
      </c>
      <c r="Q414" s="185">
        <v>0</v>
      </c>
      <c r="R414" s="185">
        <f>Q414*H414</f>
        <v>0</v>
      </c>
      <c r="S414" s="185">
        <v>0</v>
      </c>
      <c r="T414" s="186">
        <f>S414*H414</f>
        <v>0</v>
      </c>
      <c r="AR414" s="19" t="s">
        <v>250</v>
      </c>
      <c r="AT414" s="19" t="s">
        <v>156</v>
      </c>
      <c r="AU414" s="19" t="s">
        <v>82</v>
      </c>
      <c r="AY414" s="19" t="s">
        <v>154</v>
      </c>
      <c r="BE414" s="187">
        <f>IF(N414="základní",J414,0)</f>
        <v>0</v>
      </c>
      <c r="BF414" s="187">
        <f>IF(N414="snížená",J414,0)</f>
        <v>0</v>
      </c>
      <c r="BG414" s="187">
        <f>IF(N414="zákl. přenesená",J414,0)</f>
        <v>0</v>
      </c>
      <c r="BH414" s="187">
        <f>IF(N414="sníž. přenesená",J414,0)</f>
        <v>0</v>
      </c>
      <c r="BI414" s="187">
        <f>IF(N414="nulová",J414,0)</f>
        <v>0</v>
      </c>
      <c r="BJ414" s="19" t="s">
        <v>80</v>
      </c>
      <c r="BK414" s="187">
        <f>ROUND(I414*H414,2)</f>
        <v>0</v>
      </c>
      <c r="BL414" s="19" t="s">
        <v>250</v>
      </c>
      <c r="BM414" s="19" t="s">
        <v>1786</v>
      </c>
    </row>
    <row r="415" s="1" customFormat="1">
      <c r="B415" s="37"/>
      <c r="D415" s="188" t="s">
        <v>163</v>
      </c>
      <c r="F415" s="189" t="s">
        <v>1767</v>
      </c>
      <c r="I415" s="121"/>
      <c r="L415" s="37"/>
      <c r="M415" s="190"/>
      <c r="N415" s="67"/>
      <c r="O415" s="67"/>
      <c r="P415" s="67"/>
      <c r="Q415" s="67"/>
      <c r="R415" s="67"/>
      <c r="S415" s="67"/>
      <c r="T415" s="68"/>
      <c r="AT415" s="19" t="s">
        <v>163</v>
      </c>
      <c r="AU415" s="19" t="s">
        <v>82</v>
      </c>
    </row>
    <row r="416" s="12" customFormat="1">
      <c r="B416" s="191"/>
      <c r="D416" s="188" t="s">
        <v>165</v>
      </c>
      <c r="E416" s="198" t="s">
        <v>3</v>
      </c>
      <c r="F416" s="192" t="s">
        <v>1787</v>
      </c>
      <c r="H416" s="193">
        <v>29.719999999999999</v>
      </c>
      <c r="I416" s="194"/>
      <c r="L416" s="191"/>
      <c r="M416" s="195"/>
      <c r="N416" s="196"/>
      <c r="O416" s="196"/>
      <c r="P416" s="196"/>
      <c r="Q416" s="196"/>
      <c r="R416" s="196"/>
      <c r="S416" s="196"/>
      <c r="T416" s="197"/>
      <c r="AT416" s="198" t="s">
        <v>165</v>
      </c>
      <c r="AU416" s="198" t="s">
        <v>82</v>
      </c>
      <c r="AV416" s="12" t="s">
        <v>82</v>
      </c>
      <c r="AW416" s="12" t="s">
        <v>33</v>
      </c>
      <c r="AX416" s="12" t="s">
        <v>72</v>
      </c>
      <c r="AY416" s="198" t="s">
        <v>154</v>
      </c>
    </row>
    <row r="417" s="12" customFormat="1">
      <c r="B417" s="191"/>
      <c r="D417" s="188" t="s">
        <v>165</v>
      </c>
      <c r="E417" s="198" t="s">
        <v>3</v>
      </c>
      <c r="F417" s="192" t="s">
        <v>1788</v>
      </c>
      <c r="H417" s="193">
        <v>26.440000000000001</v>
      </c>
      <c r="I417" s="194"/>
      <c r="L417" s="191"/>
      <c r="M417" s="195"/>
      <c r="N417" s="196"/>
      <c r="O417" s="196"/>
      <c r="P417" s="196"/>
      <c r="Q417" s="196"/>
      <c r="R417" s="196"/>
      <c r="S417" s="196"/>
      <c r="T417" s="197"/>
      <c r="AT417" s="198" t="s">
        <v>165</v>
      </c>
      <c r="AU417" s="198" t="s">
        <v>82</v>
      </c>
      <c r="AV417" s="12" t="s">
        <v>82</v>
      </c>
      <c r="AW417" s="12" t="s">
        <v>33</v>
      </c>
      <c r="AX417" s="12" t="s">
        <v>72</v>
      </c>
      <c r="AY417" s="198" t="s">
        <v>154</v>
      </c>
    </row>
    <row r="418" s="12" customFormat="1">
      <c r="B418" s="191"/>
      <c r="D418" s="188" t="s">
        <v>165</v>
      </c>
      <c r="E418" s="198" t="s">
        <v>3</v>
      </c>
      <c r="F418" s="192" t="s">
        <v>1789</v>
      </c>
      <c r="H418" s="193">
        <v>20.16</v>
      </c>
      <c r="I418" s="194"/>
      <c r="L418" s="191"/>
      <c r="M418" s="195"/>
      <c r="N418" s="196"/>
      <c r="O418" s="196"/>
      <c r="P418" s="196"/>
      <c r="Q418" s="196"/>
      <c r="R418" s="196"/>
      <c r="S418" s="196"/>
      <c r="T418" s="197"/>
      <c r="AT418" s="198" t="s">
        <v>165</v>
      </c>
      <c r="AU418" s="198" t="s">
        <v>82</v>
      </c>
      <c r="AV418" s="12" t="s">
        <v>82</v>
      </c>
      <c r="AW418" s="12" t="s">
        <v>33</v>
      </c>
      <c r="AX418" s="12" t="s">
        <v>72</v>
      </c>
      <c r="AY418" s="198" t="s">
        <v>154</v>
      </c>
    </row>
    <row r="419" s="12" customFormat="1">
      <c r="B419" s="191"/>
      <c r="D419" s="188" t="s">
        <v>165</v>
      </c>
      <c r="E419" s="198" t="s">
        <v>3</v>
      </c>
      <c r="F419" s="192" t="s">
        <v>1790</v>
      </c>
      <c r="H419" s="193">
        <v>5.2000000000000002</v>
      </c>
      <c r="I419" s="194"/>
      <c r="L419" s="191"/>
      <c r="M419" s="195"/>
      <c r="N419" s="196"/>
      <c r="O419" s="196"/>
      <c r="P419" s="196"/>
      <c r="Q419" s="196"/>
      <c r="R419" s="196"/>
      <c r="S419" s="196"/>
      <c r="T419" s="197"/>
      <c r="AT419" s="198" t="s">
        <v>165</v>
      </c>
      <c r="AU419" s="198" t="s">
        <v>82</v>
      </c>
      <c r="AV419" s="12" t="s">
        <v>82</v>
      </c>
      <c r="AW419" s="12" t="s">
        <v>33</v>
      </c>
      <c r="AX419" s="12" t="s">
        <v>72</v>
      </c>
      <c r="AY419" s="198" t="s">
        <v>154</v>
      </c>
    </row>
    <row r="420" s="13" customFormat="1">
      <c r="B420" s="199"/>
      <c r="D420" s="188" t="s">
        <v>165</v>
      </c>
      <c r="E420" s="200" t="s">
        <v>3</v>
      </c>
      <c r="F420" s="201" t="s">
        <v>179</v>
      </c>
      <c r="H420" s="202">
        <v>81.519999999999996</v>
      </c>
      <c r="I420" s="203"/>
      <c r="L420" s="199"/>
      <c r="M420" s="204"/>
      <c r="N420" s="205"/>
      <c r="O420" s="205"/>
      <c r="P420" s="205"/>
      <c r="Q420" s="205"/>
      <c r="R420" s="205"/>
      <c r="S420" s="205"/>
      <c r="T420" s="206"/>
      <c r="AT420" s="200" t="s">
        <v>165</v>
      </c>
      <c r="AU420" s="200" t="s">
        <v>82</v>
      </c>
      <c r="AV420" s="13" t="s">
        <v>161</v>
      </c>
      <c r="AW420" s="13" t="s">
        <v>33</v>
      </c>
      <c r="AX420" s="13" t="s">
        <v>80</v>
      </c>
      <c r="AY420" s="200" t="s">
        <v>154</v>
      </c>
    </row>
    <row r="421" s="1" customFormat="1" ht="16.5" customHeight="1">
      <c r="B421" s="175"/>
      <c r="C421" s="207" t="s">
        <v>1791</v>
      </c>
      <c r="D421" s="207" t="s">
        <v>232</v>
      </c>
      <c r="E421" s="208" t="s">
        <v>1792</v>
      </c>
      <c r="F421" s="209" t="s">
        <v>1793</v>
      </c>
      <c r="G421" s="210" t="s">
        <v>123</v>
      </c>
      <c r="H421" s="211">
        <v>1.2450000000000001</v>
      </c>
      <c r="I421" s="212"/>
      <c r="J421" s="213">
        <f>ROUND(I421*H421,2)</f>
        <v>0</v>
      </c>
      <c r="K421" s="209" t="s">
        <v>160</v>
      </c>
      <c r="L421" s="214"/>
      <c r="M421" s="215" t="s">
        <v>3</v>
      </c>
      <c r="N421" s="216" t="s">
        <v>43</v>
      </c>
      <c r="O421" s="67"/>
      <c r="P421" s="185">
        <f>O421*H421</f>
        <v>0</v>
      </c>
      <c r="Q421" s="185">
        <v>0.55000000000000004</v>
      </c>
      <c r="R421" s="185">
        <f>Q421*H421</f>
        <v>0.68475000000000008</v>
      </c>
      <c r="S421" s="185">
        <v>0</v>
      </c>
      <c r="T421" s="186">
        <f>S421*H421</f>
        <v>0</v>
      </c>
      <c r="AR421" s="19" t="s">
        <v>352</v>
      </c>
      <c r="AT421" s="19" t="s">
        <v>232</v>
      </c>
      <c r="AU421" s="19" t="s">
        <v>82</v>
      </c>
      <c r="AY421" s="19" t="s">
        <v>154</v>
      </c>
      <c r="BE421" s="187">
        <f>IF(N421="základní",J421,0)</f>
        <v>0</v>
      </c>
      <c r="BF421" s="187">
        <f>IF(N421="snížená",J421,0)</f>
        <v>0</v>
      </c>
      <c r="BG421" s="187">
        <f>IF(N421="zákl. přenesená",J421,0)</f>
        <v>0</v>
      </c>
      <c r="BH421" s="187">
        <f>IF(N421="sníž. přenesená",J421,0)</f>
        <v>0</v>
      </c>
      <c r="BI421" s="187">
        <f>IF(N421="nulová",J421,0)</f>
        <v>0</v>
      </c>
      <c r="BJ421" s="19" t="s">
        <v>80</v>
      </c>
      <c r="BK421" s="187">
        <f>ROUND(I421*H421,2)</f>
        <v>0</v>
      </c>
      <c r="BL421" s="19" t="s">
        <v>250</v>
      </c>
      <c r="BM421" s="19" t="s">
        <v>1794</v>
      </c>
    </row>
    <row r="422" s="12" customFormat="1">
      <c r="B422" s="191"/>
      <c r="D422" s="188" t="s">
        <v>165</v>
      </c>
      <c r="E422" s="198" t="s">
        <v>3</v>
      </c>
      <c r="F422" s="192" t="s">
        <v>1795</v>
      </c>
      <c r="H422" s="193">
        <v>0.499</v>
      </c>
      <c r="I422" s="194"/>
      <c r="L422" s="191"/>
      <c r="M422" s="195"/>
      <c r="N422" s="196"/>
      <c r="O422" s="196"/>
      <c r="P422" s="196"/>
      <c r="Q422" s="196"/>
      <c r="R422" s="196"/>
      <c r="S422" s="196"/>
      <c r="T422" s="197"/>
      <c r="AT422" s="198" t="s">
        <v>165</v>
      </c>
      <c r="AU422" s="198" t="s">
        <v>82</v>
      </c>
      <c r="AV422" s="12" t="s">
        <v>82</v>
      </c>
      <c r="AW422" s="12" t="s">
        <v>33</v>
      </c>
      <c r="AX422" s="12" t="s">
        <v>72</v>
      </c>
      <c r="AY422" s="198" t="s">
        <v>154</v>
      </c>
    </row>
    <row r="423" s="12" customFormat="1">
      <c r="B423" s="191"/>
      <c r="D423" s="188" t="s">
        <v>165</v>
      </c>
      <c r="E423" s="198" t="s">
        <v>3</v>
      </c>
      <c r="F423" s="192" t="s">
        <v>1796</v>
      </c>
      <c r="H423" s="193">
        <v>0.45600000000000002</v>
      </c>
      <c r="I423" s="194"/>
      <c r="L423" s="191"/>
      <c r="M423" s="195"/>
      <c r="N423" s="196"/>
      <c r="O423" s="196"/>
      <c r="P423" s="196"/>
      <c r="Q423" s="196"/>
      <c r="R423" s="196"/>
      <c r="S423" s="196"/>
      <c r="T423" s="197"/>
      <c r="AT423" s="198" t="s">
        <v>165</v>
      </c>
      <c r="AU423" s="198" t="s">
        <v>82</v>
      </c>
      <c r="AV423" s="12" t="s">
        <v>82</v>
      </c>
      <c r="AW423" s="12" t="s">
        <v>33</v>
      </c>
      <c r="AX423" s="12" t="s">
        <v>72</v>
      </c>
      <c r="AY423" s="198" t="s">
        <v>154</v>
      </c>
    </row>
    <row r="424" s="12" customFormat="1">
      <c r="B424" s="191"/>
      <c r="D424" s="188" t="s">
        <v>165</v>
      </c>
      <c r="E424" s="198" t="s">
        <v>3</v>
      </c>
      <c r="F424" s="192" t="s">
        <v>1797</v>
      </c>
      <c r="H424" s="193">
        <v>0.28999999999999998</v>
      </c>
      <c r="I424" s="194"/>
      <c r="L424" s="191"/>
      <c r="M424" s="195"/>
      <c r="N424" s="196"/>
      <c r="O424" s="196"/>
      <c r="P424" s="196"/>
      <c r="Q424" s="196"/>
      <c r="R424" s="196"/>
      <c r="S424" s="196"/>
      <c r="T424" s="197"/>
      <c r="AT424" s="198" t="s">
        <v>165</v>
      </c>
      <c r="AU424" s="198" t="s">
        <v>82</v>
      </c>
      <c r="AV424" s="12" t="s">
        <v>82</v>
      </c>
      <c r="AW424" s="12" t="s">
        <v>33</v>
      </c>
      <c r="AX424" s="12" t="s">
        <v>72</v>
      </c>
      <c r="AY424" s="198" t="s">
        <v>154</v>
      </c>
    </row>
    <row r="425" s="13" customFormat="1">
      <c r="B425" s="199"/>
      <c r="D425" s="188" t="s">
        <v>165</v>
      </c>
      <c r="E425" s="200" t="s">
        <v>3</v>
      </c>
      <c r="F425" s="201" t="s">
        <v>179</v>
      </c>
      <c r="H425" s="202">
        <v>1.2450000000000001</v>
      </c>
      <c r="I425" s="203"/>
      <c r="L425" s="199"/>
      <c r="M425" s="204"/>
      <c r="N425" s="205"/>
      <c r="O425" s="205"/>
      <c r="P425" s="205"/>
      <c r="Q425" s="205"/>
      <c r="R425" s="205"/>
      <c r="S425" s="205"/>
      <c r="T425" s="206"/>
      <c r="AT425" s="200" t="s">
        <v>165</v>
      </c>
      <c r="AU425" s="200" t="s">
        <v>82</v>
      </c>
      <c r="AV425" s="13" t="s">
        <v>161</v>
      </c>
      <c r="AW425" s="13" t="s">
        <v>33</v>
      </c>
      <c r="AX425" s="13" t="s">
        <v>80</v>
      </c>
      <c r="AY425" s="200" t="s">
        <v>154</v>
      </c>
    </row>
    <row r="426" s="1" customFormat="1" ht="16.5" customHeight="1">
      <c r="B426" s="175"/>
      <c r="C426" s="176" t="s">
        <v>1798</v>
      </c>
      <c r="D426" s="176" t="s">
        <v>156</v>
      </c>
      <c r="E426" s="177" t="s">
        <v>1799</v>
      </c>
      <c r="F426" s="178" t="s">
        <v>1800</v>
      </c>
      <c r="G426" s="179" t="s">
        <v>206</v>
      </c>
      <c r="H426" s="180">
        <v>87.840000000000003</v>
      </c>
      <c r="I426" s="181"/>
      <c r="J426" s="182">
        <f>ROUND(I426*H426,2)</f>
        <v>0</v>
      </c>
      <c r="K426" s="178" t="s">
        <v>160</v>
      </c>
      <c r="L426" s="37"/>
      <c r="M426" s="183" t="s">
        <v>3</v>
      </c>
      <c r="N426" s="184" t="s">
        <v>43</v>
      </c>
      <c r="O426" s="67"/>
      <c r="P426" s="185">
        <f>O426*H426</f>
        <v>0</v>
      </c>
      <c r="Q426" s="185">
        <v>0</v>
      </c>
      <c r="R426" s="185">
        <f>Q426*H426</f>
        <v>0</v>
      </c>
      <c r="S426" s="185">
        <v>0</v>
      </c>
      <c r="T426" s="186">
        <f>S426*H426</f>
        <v>0</v>
      </c>
      <c r="AR426" s="19" t="s">
        <v>250</v>
      </c>
      <c r="AT426" s="19" t="s">
        <v>156</v>
      </c>
      <c r="AU426" s="19" t="s">
        <v>82</v>
      </c>
      <c r="AY426" s="19" t="s">
        <v>154</v>
      </c>
      <c r="BE426" s="187">
        <f>IF(N426="základní",J426,0)</f>
        <v>0</v>
      </c>
      <c r="BF426" s="187">
        <f>IF(N426="snížená",J426,0)</f>
        <v>0</v>
      </c>
      <c r="BG426" s="187">
        <f>IF(N426="zákl. přenesená",J426,0)</f>
        <v>0</v>
      </c>
      <c r="BH426" s="187">
        <f>IF(N426="sníž. přenesená",J426,0)</f>
        <v>0</v>
      </c>
      <c r="BI426" s="187">
        <f>IF(N426="nulová",J426,0)</f>
        <v>0</v>
      </c>
      <c r="BJ426" s="19" t="s">
        <v>80</v>
      </c>
      <c r="BK426" s="187">
        <f>ROUND(I426*H426,2)</f>
        <v>0</v>
      </c>
      <c r="BL426" s="19" t="s">
        <v>250</v>
      </c>
      <c r="BM426" s="19" t="s">
        <v>1801</v>
      </c>
    </row>
    <row r="427" s="1" customFormat="1">
      <c r="B427" s="37"/>
      <c r="D427" s="188" t="s">
        <v>163</v>
      </c>
      <c r="F427" s="189" t="s">
        <v>1802</v>
      </c>
      <c r="I427" s="121"/>
      <c r="L427" s="37"/>
      <c r="M427" s="190"/>
      <c r="N427" s="67"/>
      <c r="O427" s="67"/>
      <c r="P427" s="67"/>
      <c r="Q427" s="67"/>
      <c r="R427" s="67"/>
      <c r="S427" s="67"/>
      <c r="T427" s="68"/>
      <c r="AT427" s="19" t="s">
        <v>163</v>
      </c>
      <c r="AU427" s="19" t="s">
        <v>82</v>
      </c>
    </row>
    <row r="428" s="12" customFormat="1">
      <c r="B428" s="191"/>
      <c r="D428" s="188" t="s">
        <v>165</v>
      </c>
      <c r="E428" s="198" t="s">
        <v>1332</v>
      </c>
      <c r="F428" s="192" t="s">
        <v>1803</v>
      </c>
      <c r="H428" s="193">
        <v>87.840000000000003</v>
      </c>
      <c r="I428" s="194"/>
      <c r="L428" s="191"/>
      <c r="M428" s="195"/>
      <c r="N428" s="196"/>
      <c r="O428" s="196"/>
      <c r="P428" s="196"/>
      <c r="Q428" s="196"/>
      <c r="R428" s="196"/>
      <c r="S428" s="196"/>
      <c r="T428" s="197"/>
      <c r="AT428" s="198" t="s">
        <v>165</v>
      </c>
      <c r="AU428" s="198" t="s">
        <v>82</v>
      </c>
      <c r="AV428" s="12" t="s">
        <v>82</v>
      </c>
      <c r="AW428" s="12" t="s">
        <v>33</v>
      </c>
      <c r="AX428" s="12" t="s">
        <v>80</v>
      </c>
      <c r="AY428" s="198" t="s">
        <v>154</v>
      </c>
    </row>
    <row r="429" s="1" customFormat="1" ht="16.5" customHeight="1">
      <c r="B429" s="175"/>
      <c r="C429" s="176" t="s">
        <v>1804</v>
      </c>
      <c r="D429" s="176" t="s">
        <v>156</v>
      </c>
      <c r="E429" s="177" t="s">
        <v>1805</v>
      </c>
      <c r="F429" s="178" t="s">
        <v>1806</v>
      </c>
      <c r="G429" s="179" t="s">
        <v>253</v>
      </c>
      <c r="H429" s="180">
        <v>165.03999999999999</v>
      </c>
      <c r="I429" s="181"/>
      <c r="J429" s="182">
        <f>ROUND(I429*H429,2)</f>
        <v>0</v>
      </c>
      <c r="K429" s="178" t="s">
        <v>160</v>
      </c>
      <c r="L429" s="37"/>
      <c r="M429" s="183" t="s">
        <v>3</v>
      </c>
      <c r="N429" s="184" t="s">
        <v>43</v>
      </c>
      <c r="O429" s="67"/>
      <c r="P429" s="185">
        <f>O429*H429</f>
        <v>0</v>
      </c>
      <c r="Q429" s="185">
        <v>0</v>
      </c>
      <c r="R429" s="185">
        <f>Q429*H429</f>
        <v>0</v>
      </c>
      <c r="S429" s="185">
        <v>0</v>
      </c>
      <c r="T429" s="186">
        <f>S429*H429</f>
        <v>0</v>
      </c>
      <c r="AR429" s="19" t="s">
        <v>250</v>
      </c>
      <c r="AT429" s="19" t="s">
        <v>156</v>
      </c>
      <c r="AU429" s="19" t="s">
        <v>82</v>
      </c>
      <c r="AY429" s="19" t="s">
        <v>154</v>
      </c>
      <c r="BE429" s="187">
        <f>IF(N429="základní",J429,0)</f>
        <v>0</v>
      </c>
      <c r="BF429" s="187">
        <f>IF(N429="snížená",J429,0)</f>
        <v>0</v>
      </c>
      <c r="BG429" s="187">
        <f>IF(N429="zákl. přenesená",J429,0)</f>
        <v>0</v>
      </c>
      <c r="BH429" s="187">
        <f>IF(N429="sníž. přenesená",J429,0)</f>
        <v>0</v>
      </c>
      <c r="BI429" s="187">
        <f>IF(N429="nulová",J429,0)</f>
        <v>0</v>
      </c>
      <c r="BJ429" s="19" t="s">
        <v>80</v>
      </c>
      <c r="BK429" s="187">
        <f>ROUND(I429*H429,2)</f>
        <v>0</v>
      </c>
      <c r="BL429" s="19" t="s">
        <v>250</v>
      </c>
      <c r="BM429" s="19" t="s">
        <v>1807</v>
      </c>
    </row>
    <row r="430" s="1" customFormat="1">
      <c r="B430" s="37"/>
      <c r="D430" s="188" t="s">
        <v>163</v>
      </c>
      <c r="F430" s="189" t="s">
        <v>1802</v>
      </c>
      <c r="I430" s="121"/>
      <c r="L430" s="37"/>
      <c r="M430" s="190"/>
      <c r="N430" s="67"/>
      <c r="O430" s="67"/>
      <c r="P430" s="67"/>
      <c r="Q430" s="67"/>
      <c r="R430" s="67"/>
      <c r="S430" s="67"/>
      <c r="T430" s="68"/>
      <c r="AT430" s="19" t="s">
        <v>163</v>
      </c>
      <c r="AU430" s="19" t="s">
        <v>82</v>
      </c>
    </row>
    <row r="431" s="12" customFormat="1">
      <c r="B431" s="191"/>
      <c r="D431" s="188" t="s">
        <v>165</v>
      </c>
      <c r="E431" s="198" t="s">
        <v>3</v>
      </c>
      <c r="F431" s="192" t="s">
        <v>1808</v>
      </c>
      <c r="H431" s="193">
        <v>165.03999999999999</v>
      </c>
      <c r="I431" s="194"/>
      <c r="L431" s="191"/>
      <c r="M431" s="195"/>
      <c r="N431" s="196"/>
      <c r="O431" s="196"/>
      <c r="P431" s="196"/>
      <c r="Q431" s="196"/>
      <c r="R431" s="196"/>
      <c r="S431" s="196"/>
      <c r="T431" s="197"/>
      <c r="AT431" s="198" t="s">
        <v>165</v>
      </c>
      <c r="AU431" s="198" t="s">
        <v>82</v>
      </c>
      <c r="AV431" s="12" t="s">
        <v>82</v>
      </c>
      <c r="AW431" s="12" t="s">
        <v>33</v>
      </c>
      <c r="AX431" s="12" t="s">
        <v>80</v>
      </c>
      <c r="AY431" s="198" t="s">
        <v>154</v>
      </c>
    </row>
    <row r="432" s="1" customFormat="1" ht="16.5" customHeight="1">
      <c r="B432" s="175"/>
      <c r="C432" s="207" t="s">
        <v>1809</v>
      </c>
      <c r="D432" s="207" t="s">
        <v>232</v>
      </c>
      <c r="E432" s="208" t="s">
        <v>1810</v>
      </c>
      <c r="F432" s="209" t="s">
        <v>1811</v>
      </c>
      <c r="G432" s="210" t="s">
        <v>123</v>
      </c>
      <c r="H432" s="211">
        <v>0.85299999999999998</v>
      </c>
      <c r="I432" s="212"/>
      <c r="J432" s="213">
        <f>ROUND(I432*H432,2)</f>
        <v>0</v>
      </c>
      <c r="K432" s="209" t="s">
        <v>160</v>
      </c>
      <c r="L432" s="214"/>
      <c r="M432" s="215" t="s">
        <v>3</v>
      </c>
      <c r="N432" s="216" t="s">
        <v>43</v>
      </c>
      <c r="O432" s="67"/>
      <c r="P432" s="185">
        <f>O432*H432</f>
        <v>0</v>
      </c>
      <c r="Q432" s="185">
        <v>0.55000000000000004</v>
      </c>
      <c r="R432" s="185">
        <f>Q432*H432</f>
        <v>0.46915000000000001</v>
      </c>
      <c r="S432" s="185">
        <v>0</v>
      </c>
      <c r="T432" s="186">
        <f>S432*H432</f>
        <v>0</v>
      </c>
      <c r="AR432" s="19" t="s">
        <v>352</v>
      </c>
      <c r="AT432" s="19" t="s">
        <v>232</v>
      </c>
      <c r="AU432" s="19" t="s">
        <v>82</v>
      </c>
      <c r="AY432" s="19" t="s">
        <v>154</v>
      </c>
      <c r="BE432" s="187">
        <f>IF(N432="základní",J432,0)</f>
        <v>0</v>
      </c>
      <c r="BF432" s="187">
        <f>IF(N432="snížená",J432,0)</f>
        <v>0</v>
      </c>
      <c r="BG432" s="187">
        <f>IF(N432="zákl. přenesená",J432,0)</f>
        <v>0</v>
      </c>
      <c r="BH432" s="187">
        <f>IF(N432="sníž. přenesená",J432,0)</f>
        <v>0</v>
      </c>
      <c r="BI432" s="187">
        <f>IF(N432="nulová",J432,0)</f>
        <v>0</v>
      </c>
      <c r="BJ432" s="19" t="s">
        <v>80</v>
      </c>
      <c r="BK432" s="187">
        <f>ROUND(I432*H432,2)</f>
        <v>0</v>
      </c>
      <c r="BL432" s="19" t="s">
        <v>250</v>
      </c>
      <c r="BM432" s="19" t="s">
        <v>1812</v>
      </c>
    </row>
    <row r="433" s="12" customFormat="1">
      <c r="B433" s="191"/>
      <c r="D433" s="188" t="s">
        <v>165</v>
      </c>
      <c r="E433" s="198" t="s">
        <v>3</v>
      </c>
      <c r="F433" s="192" t="s">
        <v>1813</v>
      </c>
      <c r="H433" s="193">
        <v>0.248</v>
      </c>
      <c r="I433" s="194"/>
      <c r="L433" s="191"/>
      <c r="M433" s="195"/>
      <c r="N433" s="196"/>
      <c r="O433" s="196"/>
      <c r="P433" s="196"/>
      <c r="Q433" s="196"/>
      <c r="R433" s="196"/>
      <c r="S433" s="196"/>
      <c r="T433" s="197"/>
      <c r="AT433" s="198" t="s">
        <v>165</v>
      </c>
      <c r="AU433" s="198" t="s">
        <v>82</v>
      </c>
      <c r="AV433" s="12" t="s">
        <v>82</v>
      </c>
      <c r="AW433" s="12" t="s">
        <v>33</v>
      </c>
      <c r="AX433" s="12" t="s">
        <v>72</v>
      </c>
      <c r="AY433" s="198" t="s">
        <v>154</v>
      </c>
    </row>
    <row r="434" s="12" customFormat="1">
      <c r="B434" s="191"/>
      <c r="D434" s="188" t="s">
        <v>165</v>
      </c>
      <c r="E434" s="198" t="s">
        <v>3</v>
      </c>
      <c r="F434" s="192" t="s">
        <v>1814</v>
      </c>
      <c r="H434" s="193">
        <v>0.52700000000000002</v>
      </c>
      <c r="I434" s="194"/>
      <c r="L434" s="191"/>
      <c r="M434" s="195"/>
      <c r="N434" s="196"/>
      <c r="O434" s="196"/>
      <c r="P434" s="196"/>
      <c r="Q434" s="196"/>
      <c r="R434" s="196"/>
      <c r="S434" s="196"/>
      <c r="T434" s="197"/>
      <c r="AT434" s="198" t="s">
        <v>165</v>
      </c>
      <c r="AU434" s="198" t="s">
        <v>82</v>
      </c>
      <c r="AV434" s="12" t="s">
        <v>82</v>
      </c>
      <c r="AW434" s="12" t="s">
        <v>33</v>
      </c>
      <c r="AX434" s="12" t="s">
        <v>72</v>
      </c>
      <c r="AY434" s="198" t="s">
        <v>154</v>
      </c>
    </row>
    <row r="435" s="13" customFormat="1">
      <c r="B435" s="199"/>
      <c r="D435" s="188" t="s">
        <v>165</v>
      </c>
      <c r="E435" s="200" t="s">
        <v>3</v>
      </c>
      <c r="F435" s="201" t="s">
        <v>179</v>
      </c>
      <c r="H435" s="202">
        <v>0.77500000000000002</v>
      </c>
      <c r="I435" s="203"/>
      <c r="L435" s="199"/>
      <c r="M435" s="204"/>
      <c r="N435" s="205"/>
      <c r="O435" s="205"/>
      <c r="P435" s="205"/>
      <c r="Q435" s="205"/>
      <c r="R435" s="205"/>
      <c r="S435" s="205"/>
      <c r="T435" s="206"/>
      <c r="AT435" s="200" t="s">
        <v>165</v>
      </c>
      <c r="AU435" s="200" t="s">
        <v>82</v>
      </c>
      <c r="AV435" s="13" t="s">
        <v>161</v>
      </c>
      <c r="AW435" s="13" t="s">
        <v>33</v>
      </c>
      <c r="AX435" s="13" t="s">
        <v>80</v>
      </c>
      <c r="AY435" s="200" t="s">
        <v>154</v>
      </c>
    </row>
    <row r="436" s="12" customFormat="1">
      <c r="B436" s="191"/>
      <c r="D436" s="188" t="s">
        <v>165</v>
      </c>
      <c r="F436" s="192" t="s">
        <v>1815</v>
      </c>
      <c r="H436" s="193">
        <v>0.85299999999999998</v>
      </c>
      <c r="I436" s="194"/>
      <c r="L436" s="191"/>
      <c r="M436" s="195"/>
      <c r="N436" s="196"/>
      <c r="O436" s="196"/>
      <c r="P436" s="196"/>
      <c r="Q436" s="196"/>
      <c r="R436" s="196"/>
      <c r="S436" s="196"/>
      <c r="T436" s="197"/>
      <c r="AT436" s="198" t="s">
        <v>165</v>
      </c>
      <c r="AU436" s="198" t="s">
        <v>82</v>
      </c>
      <c r="AV436" s="12" t="s">
        <v>82</v>
      </c>
      <c r="AW436" s="12" t="s">
        <v>4</v>
      </c>
      <c r="AX436" s="12" t="s">
        <v>80</v>
      </c>
      <c r="AY436" s="198" t="s">
        <v>154</v>
      </c>
    </row>
    <row r="437" s="1" customFormat="1" ht="16.5" customHeight="1">
      <c r="B437" s="175"/>
      <c r="C437" s="176" t="s">
        <v>1816</v>
      </c>
      <c r="D437" s="176" t="s">
        <v>156</v>
      </c>
      <c r="E437" s="177" t="s">
        <v>1817</v>
      </c>
      <c r="F437" s="178" t="s">
        <v>1818</v>
      </c>
      <c r="G437" s="179" t="s">
        <v>123</v>
      </c>
      <c r="H437" s="180">
        <v>3.2989999999999999</v>
      </c>
      <c r="I437" s="181"/>
      <c r="J437" s="182">
        <f>ROUND(I437*H437,2)</f>
        <v>0</v>
      </c>
      <c r="K437" s="178" t="s">
        <v>160</v>
      </c>
      <c r="L437" s="37"/>
      <c r="M437" s="183" t="s">
        <v>3</v>
      </c>
      <c r="N437" s="184" t="s">
        <v>43</v>
      </c>
      <c r="O437" s="67"/>
      <c r="P437" s="185">
        <f>O437*H437</f>
        <v>0</v>
      </c>
      <c r="Q437" s="185">
        <v>0.023369999999999998</v>
      </c>
      <c r="R437" s="185">
        <f>Q437*H437</f>
        <v>0.077097629999999986</v>
      </c>
      <c r="S437" s="185">
        <v>0</v>
      </c>
      <c r="T437" s="186">
        <f>S437*H437</f>
        <v>0</v>
      </c>
      <c r="AR437" s="19" t="s">
        <v>250</v>
      </c>
      <c r="AT437" s="19" t="s">
        <v>156</v>
      </c>
      <c r="AU437" s="19" t="s">
        <v>82</v>
      </c>
      <c r="AY437" s="19" t="s">
        <v>154</v>
      </c>
      <c r="BE437" s="187">
        <f>IF(N437="základní",J437,0)</f>
        <v>0</v>
      </c>
      <c r="BF437" s="187">
        <f>IF(N437="snížená",J437,0)</f>
        <v>0</v>
      </c>
      <c r="BG437" s="187">
        <f>IF(N437="zákl. přenesená",J437,0)</f>
        <v>0</v>
      </c>
      <c r="BH437" s="187">
        <f>IF(N437="sníž. přenesená",J437,0)</f>
        <v>0</v>
      </c>
      <c r="BI437" s="187">
        <f>IF(N437="nulová",J437,0)</f>
        <v>0</v>
      </c>
      <c r="BJ437" s="19" t="s">
        <v>80</v>
      </c>
      <c r="BK437" s="187">
        <f>ROUND(I437*H437,2)</f>
        <v>0</v>
      </c>
      <c r="BL437" s="19" t="s">
        <v>250</v>
      </c>
      <c r="BM437" s="19" t="s">
        <v>1819</v>
      </c>
    </row>
    <row r="438" s="1" customFormat="1">
      <c r="B438" s="37"/>
      <c r="D438" s="188" t="s">
        <v>163</v>
      </c>
      <c r="F438" s="189" t="s">
        <v>1820</v>
      </c>
      <c r="I438" s="121"/>
      <c r="L438" s="37"/>
      <c r="M438" s="190"/>
      <c r="N438" s="67"/>
      <c r="O438" s="67"/>
      <c r="P438" s="67"/>
      <c r="Q438" s="67"/>
      <c r="R438" s="67"/>
      <c r="S438" s="67"/>
      <c r="T438" s="68"/>
      <c r="AT438" s="19" t="s">
        <v>163</v>
      </c>
      <c r="AU438" s="19" t="s">
        <v>82</v>
      </c>
    </row>
    <row r="439" s="1" customFormat="1" ht="16.5" customHeight="1">
      <c r="B439" s="175"/>
      <c r="C439" s="176" t="s">
        <v>1821</v>
      </c>
      <c r="D439" s="176" t="s">
        <v>156</v>
      </c>
      <c r="E439" s="177" t="s">
        <v>1822</v>
      </c>
      <c r="F439" s="178" t="s">
        <v>1823</v>
      </c>
      <c r="G439" s="179" t="s">
        <v>206</v>
      </c>
      <c r="H439" s="180">
        <v>29.167999999999999</v>
      </c>
      <c r="I439" s="181"/>
      <c r="J439" s="182">
        <f>ROUND(I439*H439,2)</f>
        <v>0</v>
      </c>
      <c r="K439" s="178" t="s">
        <v>160</v>
      </c>
      <c r="L439" s="37"/>
      <c r="M439" s="183" t="s">
        <v>3</v>
      </c>
      <c r="N439" s="184" t="s">
        <v>43</v>
      </c>
      <c r="O439" s="67"/>
      <c r="P439" s="185">
        <f>O439*H439</f>
        <v>0</v>
      </c>
      <c r="Q439" s="185">
        <v>0</v>
      </c>
      <c r="R439" s="185">
        <f>Q439*H439</f>
        <v>0</v>
      </c>
      <c r="S439" s="185">
        <v>0</v>
      </c>
      <c r="T439" s="186">
        <f>S439*H439</f>
        <v>0</v>
      </c>
      <c r="AR439" s="19" t="s">
        <v>250</v>
      </c>
      <c r="AT439" s="19" t="s">
        <v>156</v>
      </c>
      <c r="AU439" s="19" t="s">
        <v>82</v>
      </c>
      <c r="AY439" s="19" t="s">
        <v>154</v>
      </c>
      <c r="BE439" s="187">
        <f>IF(N439="základní",J439,0)</f>
        <v>0</v>
      </c>
      <c r="BF439" s="187">
        <f>IF(N439="snížená",J439,0)</f>
        <v>0</v>
      </c>
      <c r="BG439" s="187">
        <f>IF(N439="zákl. přenesená",J439,0)</f>
        <v>0</v>
      </c>
      <c r="BH439" s="187">
        <f>IF(N439="sníž. přenesená",J439,0)</f>
        <v>0</v>
      </c>
      <c r="BI439" s="187">
        <f>IF(N439="nulová",J439,0)</f>
        <v>0</v>
      </c>
      <c r="BJ439" s="19" t="s">
        <v>80</v>
      </c>
      <c r="BK439" s="187">
        <f>ROUND(I439*H439,2)</f>
        <v>0</v>
      </c>
      <c r="BL439" s="19" t="s">
        <v>250</v>
      </c>
      <c r="BM439" s="19" t="s">
        <v>1824</v>
      </c>
    </row>
    <row r="440" s="1" customFormat="1">
      <c r="B440" s="37"/>
      <c r="D440" s="188" t="s">
        <v>163</v>
      </c>
      <c r="F440" s="189" t="s">
        <v>1825</v>
      </c>
      <c r="I440" s="121"/>
      <c r="L440" s="37"/>
      <c r="M440" s="190"/>
      <c r="N440" s="67"/>
      <c r="O440" s="67"/>
      <c r="P440" s="67"/>
      <c r="Q440" s="67"/>
      <c r="R440" s="67"/>
      <c r="S440" s="67"/>
      <c r="T440" s="68"/>
      <c r="AT440" s="19" t="s">
        <v>163</v>
      </c>
      <c r="AU440" s="19" t="s">
        <v>82</v>
      </c>
    </row>
    <row r="441" s="12" customFormat="1">
      <c r="B441" s="191"/>
      <c r="D441" s="188" t="s">
        <v>165</v>
      </c>
      <c r="E441" s="198" t="s">
        <v>3</v>
      </c>
      <c r="F441" s="192" t="s">
        <v>1826</v>
      </c>
      <c r="H441" s="193">
        <v>23.195</v>
      </c>
      <c r="I441" s="194"/>
      <c r="L441" s="191"/>
      <c r="M441" s="195"/>
      <c r="N441" s="196"/>
      <c r="O441" s="196"/>
      <c r="P441" s="196"/>
      <c r="Q441" s="196"/>
      <c r="R441" s="196"/>
      <c r="S441" s="196"/>
      <c r="T441" s="197"/>
      <c r="AT441" s="198" t="s">
        <v>165</v>
      </c>
      <c r="AU441" s="198" t="s">
        <v>82</v>
      </c>
      <c r="AV441" s="12" t="s">
        <v>82</v>
      </c>
      <c r="AW441" s="12" t="s">
        <v>33</v>
      </c>
      <c r="AX441" s="12" t="s">
        <v>72</v>
      </c>
      <c r="AY441" s="198" t="s">
        <v>154</v>
      </c>
    </row>
    <row r="442" s="12" customFormat="1">
      <c r="B442" s="191"/>
      <c r="D442" s="188" t="s">
        <v>165</v>
      </c>
      <c r="E442" s="198" t="s">
        <v>3</v>
      </c>
      <c r="F442" s="192" t="s">
        <v>1827</v>
      </c>
      <c r="H442" s="193">
        <v>5.9729999999999999</v>
      </c>
      <c r="I442" s="194"/>
      <c r="L442" s="191"/>
      <c r="M442" s="195"/>
      <c r="N442" s="196"/>
      <c r="O442" s="196"/>
      <c r="P442" s="196"/>
      <c r="Q442" s="196"/>
      <c r="R442" s="196"/>
      <c r="S442" s="196"/>
      <c r="T442" s="197"/>
      <c r="AT442" s="198" t="s">
        <v>165</v>
      </c>
      <c r="AU442" s="198" t="s">
        <v>82</v>
      </c>
      <c r="AV442" s="12" t="s">
        <v>82</v>
      </c>
      <c r="AW442" s="12" t="s">
        <v>33</v>
      </c>
      <c r="AX442" s="12" t="s">
        <v>72</v>
      </c>
      <c r="AY442" s="198" t="s">
        <v>154</v>
      </c>
    </row>
    <row r="443" s="13" customFormat="1">
      <c r="B443" s="199"/>
      <c r="D443" s="188" t="s">
        <v>165</v>
      </c>
      <c r="E443" s="200" t="s">
        <v>3</v>
      </c>
      <c r="F443" s="201" t="s">
        <v>179</v>
      </c>
      <c r="H443" s="202">
        <v>29.167999999999999</v>
      </c>
      <c r="I443" s="203"/>
      <c r="L443" s="199"/>
      <c r="M443" s="204"/>
      <c r="N443" s="205"/>
      <c r="O443" s="205"/>
      <c r="P443" s="205"/>
      <c r="Q443" s="205"/>
      <c r="R443" s="205"/>
      <c r="S443" s="205"/>
      <c r="T443" s="206"/>
      <c r="AT443" s="200" t="s">
        <v>165</v>
      </c>
      <c r="AU443" s="200" t="s">
        <v>82</v>
      </c>
      <c r="AV443" s="13" t="s">
        <v>161</v>
      </c>
      <c r="AW443" s="13" t="s">
        <v>33</v>
      </c>
      <c r="AX443" s="13" t="s">
        <v>80</v>
      </c>
      <c r="AY443" s="200" t="s">
        <v>154</v>
      </c>
    </row>
    <row r="444" s="1" customFormat="1" ht="16.5" customHeight="1">
      <c r="B444" s="175"/>
      <c r="C444" s="207" t="s">
        <v>1828</v>
      </c>
      <c r="D444" s="207" t="s">
        <v>232</v>
      </c>
      <c r="E444" s="208" t="s">
        <v>1829</v>
      </c>
      <c r="F444" s="209" t="s">
        <v>1830</v>
      </c>
      <c r="G444" s="210" t="s">
        <v>123</v>
      </c>
      <c r="H444" s="211">
        <v>0.56100000000000005</v>
      </c>
      <c r="I444" s="212"/>
      <c r="J444" s="213">
        <f>ROUND(I444*H444,2)</f>
        <v>0</v>
      </c>
      <c r="K444" s="209" t="s">
        <v>160</v>
      </c>
      <c r="L444" s="214"/>
      <c r="M444" s="215" t="s">
        <v>3</v>
      </c>
      <c r="N444" s="216" t="s">
        <v>43</v>
      </c>
      <c r="O444" s="67"/>
      <c r="P444" s="185">
        <f>O444*H444</f>
        <v>0</v>
      </c>
      <c r="Q444" s="185">
        <v>0.55000000000000004</v>
      </c>
      <c r="R444" s="185">
        <f>Q444*H444</f>
        <v>0.30855000000000005</v>
      </c>
      <c r="S444" s="185">
        <v>0</v>
      </c>
      <c r="T444" s="186">
        <f>S444*H444</f>
        <v>0</v>
      </c>
      <c r="AR444" s="19" t="s">
        <v>352</v>
      </c>
      <c r="AT444" s="19" t="s">
        <v>232</v>
      </c>
      <c r="AU444" s="19" t="s">
        <v>82</v>
      </c>
      <c r="AY444" s="19" t="s">
        <v>154</v>
      </c>
      <c r="BE444" s="187">
        <f>IF(N444="základní",J444,0)</f>
        <v>0</v>
      </c>
      <c r="BF444" s="187">
        <f>IF(N444="snížená",J444,0)</f>
        <v>0</v>
      </c>
      <c r="BG444" s="187">
        <f>IF(N444="zákl. přenesená",J444,0)</f>
        <v>0</v>
      </c>
      <c r="BH444" s="187">
        <f>IF(N444="sníž. přenesená",J444,0)</f>
        <v>0</v>
      </c>
      <c r="BI444" s="187">
        <f>IF(N444="nulová",J444,0)</f>
        <v>0</v>
      </c>
      <c r="BJ444" s="19" t="s">
        <v>80</v>
      </c>
      <c r="BK444" s="187">
        <f>ROUND(I444*H444,2)</f>
        <v>0</v>
      </c>
      <c r="BL444" s="19" t="s">
        <v>250</v>
      </c>
      <c r="BM444" s="19" t="s">
        <v>1831</v>
      </c>
    </row>
    <row r="445" s="12" customFormat="1">
      <c r="B445" s="191"/>
      <c r="D445" s="188" t="s">
        <v>165</v>
      </c>
      <c r="E445" s="198" t="s">
        <v>3</v>
      </c>
      <c r="F445" s="192" t="s">
        <v>1832</v>
      </c>
      <c r="H445" s="193">
        <v>0.41799999999999998</v>
      </c>
      <c r="I445" s="194"/>
      <c r="L445" s="191"/>
      <c r="M445" s="195"/>
      <c r="N445" s="196"/>
      <c r="O445" s="196"/>
      <c r="P445" s="196"/>
      <c r="Q445" s="196"/>
      <c r="R445" s="196"/>
      <c r="S445" s="196"/>
      <c r="T445" s="197"/>
      <c r="AT445" s="198" t="s">
        <v>165</v>
      </c>
      <c r="AU445" s="198" t="s">
        <v>82</v>
      </c>
      <c r="AV445" s="12" t="s">
        <v>82</v>
      </c>
      <c r="AW445" s="12" t="s">
        <v>33</v>
      </c>
      <c r="AX445" s="12" t="s">
        <v>72</v>
      </c>
      <c r="AY445" s="198" t="s">
        <v>154</v>
      </c>
    </row>
    <row r="446" s="12" customFormat="1">
      <c r="B446" s="191"/>
      <c r="D446" s="188" t="s">
        <v>165</v>
      </c>
      <c r="E446" s="198" t="s">
        <v>3</v>
      </c>
      <c r="F446" s="192" t="s">
        <v>1833</v>
      </c>
      <c r="H446" s="193">
        <v>0.14299999999999999</v>
      </c>
      <c r="I446" s="194"/>
      <c r="L446" s="191"/>
      <c r="M446" s="195"/>
      <c r="N446" s="196"/>
      <c r="O446" s="196"/>
      <c r="P446" s="196"/>
      <c r="Q446" s="196"/>
      <c r="R446" s="196"/>
      <c r="S446" s="196"/>
      <c r="T446" s="197"/>
      <c r="AT446" s="198" t="s">
        <v>165</v>
      </c>
      <c r="AU446" s="198" t="s">
        <v>82</v>
      </c>
      <c r="AV446" s="12" t="s">
        <v>82</v>
      </c>
      <c r="AW446" s="12" t="s">
        <v>33</v>
      </c>
      <c r="AX446" s="12" t="s">
        <v>72</v>
      </c>
      <c r="AY446" s="198" t="s">
        <v>154</v>
      </c>
    </row>
    <row r="447" s="13" customFormat="1">
      <c r="B447" s="199"/>
      <c r="D447" s="188" t="s">
        <v>165</v>
      </c>
      <c r="E447" s="200" t="s">
        <v>3</v>
      </c>
      <c r="F447" s="201" t="s">
        <v>179</v>
      </c>
      <c r="H447" s="202">
        <v>0.56100000000000005</v>
      </c>
      <c r="I447" s="203"/>
      <c r="L447" s="199"/>
      <c r="M447" s="204"/>
      <c r="N447" s="205"/>
      <c r="O447" s="205"/>
      <c r="P447" s="205"/>
      <c r="Q447" s="205"/>
      <c r="R447" s="205"/>
      <c r="S447" s="205"/>
      <c r="T447" s="206"/>
      <c r="AT447" s="200" t="s">
        <v>165</v>
      </c>
      <c r="AU447" s="200" t="s">
        <v>82</v>
      </c>
      <c r="AV447" s="13" t="s">
        <v>161</v>
      </c>
      <c r="AW447" s="13" t="s">
        <v>33</v>
      </c>
      <c r="AX447" s="13" t="s">
        <v>80</v>
      </c>
      <c r="AY447" s="200" t="s">
        <v>154</v>
      </c>
    </row>
    <row r="448" s="1" customFormat="1" ht="16.5" customHeight="1">
      <c r="B448" s="175"/>
      <c r="C448" s="176" t="s">
        <v>1834</v>
      </c>
      <c r="D448" s="176" t="s">
        <v>156</v>
      </c>
      <c r="E448" s="177" t="s">
        <v>1835</v>
      </c>
      <c r="F448" s="178" t="s">
        <v>1836</v>
      </c>
      <c r="G448" s="179" t="s">
        <v>123</v>
      </c>
      <c r="H448" s="180">
        <v>0.56100000000000005</v>
      </c>
      <c r="I448" s="181"/>
      <c r="J448" s="182">
        <f>ROUND(I448*H448,2)</f>
        <v>0</v>
      </c>
      <c r="K448" s="178" t="s">
        <v>160</v>
      </c>
      <c r="L448" s="37"/>
      <c r="M448" s="183" t="s">
        <v>3</v>
      </c>
      <c r="N448" s="184" t="s">
        <v>43</v>
      </c>
      <c r="O448" s="67"/>
      <c r="P448" s="185">
        <f>O448*H448</f>
        <v>0</v>
      </c>
      <c r="Q448" s="185">
        <v>0.00281</v>
      </c>
      <c r="R448" s="185">
        <f>Q448*H448</f>
        <v>0.0015764100000000001</v>
      </c>
      <c r="S448" s="185">
        <v>0</v>
      </c>
      <c r="T448" s="186">
        <f>S448*H448</f>
        <v>0</v>
      </c>
      <c r="AR448" s="19" t="s">
        <v>250</v>
      </c>
      <c r="AT448" s="19" t="s">
        <v>156</v>
      </c>
      <c r="AU448" s="19" t="s">
        <v>82</v>
      </c>
      <c r="AY448" s="19" t="s">
        <v>154</v>
      </c>
      <c r="BE448" s="187">
        <f>IF(N448="základní",J448,0)</f>
        <v>0</v>
      </c>
      <c r="BF448" s="187">
        <f>IF(N448="snížená",J448,0)</f>
        <v>0</v>
      </c>
      <c r="BG448" s="187">
        <f>IF(N448="zákl. přenesená",J448,0)</f>
        <v>0</v>
      </c>
      <c r="BH448" s="187">
        <f>IF(N448="sníž. přenesená",J448,0)</f>
        <v>0</v>
      </c>
      <c r="BI448" s="187">
        <f>IF(N448="nulová",J448,0)</f>
        <v>0</v>
      </c>
      <c r="BJ448" s="19" t="s">
        <v>80</v>
      </c>
      <c r="BK448" s="187">
        <f>ROUND(I448*H448,2)</f>
        <v>0</v>
      </c>
      <c r="BL448" s="19" t="s">
        <v>250</v>
      </c>
      <c r="BM448" s="19" t="s">
        <v>1837</v>
      </c>
    </row>
    <row r="449" s="1" customFormat="1">
      <c r="B449" s="37"/>
      <c r="D449" s="188" t="s">
        <v>163</v>
      </c>
      <c r="F449" s="189" t="s">
        <v>1838</v>
      </c>
      <c r="I449" s="121"/>
      <c r="L449" s="37"/>
      <c r="M449" s="190"/>
      <c r="N449" s="67"/>
      <c r="O449" s="67"/>
      <c r="P449" s="67"/>
      <c r="Q449" s="67"/>
      <c r="R449" s="67"/>
      <c r="S449" s="67"/>
      <c r="T449" s="68"/>
      <c r="AT449" s="19" t="s">
        <v>163</v>
      </c>
      <c r="AU449" s="19" t="s">
        <v>82</v>
      </c>
    </row>
    <row r="450" s="1" customFormat="1" ht="22.5" customHeight="1">
      <c r="B450" s="175"/>
      <c r="C450" s="176" t="s">
        <v>1839</v>
      </c>
      <c r="D450" s="176" t="s">
        <v>156</v>
      </c>
      <c r="E450" s="177" t="s">
        <v>1840</v>
      </c>
      <c r="F450" s="178" t="s">
        <v>1841</v>
      </c>
      <c r="G450" s="179" t="s">
        <v>1074</v>
      </c>
      <c r="H450" s="227"/>
      <c r="I450" s="181"/>
      <c r="J450" s="182">
        <f>ROUND(I450*H450,2)</f>
        <v>0</v>
      </c>
      <c r="K450" s="178" t="s">
        <v>160</v>
      </c>
      <c r="L450" s="37"/>
      <c r="M450" s="183" t="s">
        <v>3</v>
      </c>
      <c r="N450" s="184" t="s">
        <v>43</v>
      </c>
      <c r="O450" s="67"/>
      <c r="P450" s="185">
        <f>O450*H450</f>
        <v>0</v>
      </c>
      <c r="Q450" s="185">
        <v>0</v>
      </c>
      <c r="R450" s="185">
        <f>Q450*H450</f>
        <v>0</v>
      </c>
      <c r="S450" s="185">
        <v>0</v>
      </c>
      <c r="T450" s="186">
        <f>S450*H450</f>
        <v>0</v>
      </c>
      <c r="AR450" s="19" t="s">
        <v>250</v>
      </c>
      <c r="AT450" s="19" t="s">
        <v>156</v>
      </c>
      <c r="AU450" s="19" t="s">
        <v>82</v>
      </c>
      <c r="AY450" s="19" t="s">
        <v>154</v>
      </c>
      <c r="BE450" s="187">
        <f>IF(N450="základní",J450,0)</f>
        <v>0</v>
      </c>
      <c r="BF450" s="187">
        <f>IF(N450="snížená",J450,0)</f>
        <v>0</v>
      </c>
      <c r="BG450" s="187">
        <f>IF(N450="zákl. přenesená",J450,0)</f>
        <v>0</v>
      </c>
      <c r="BH450" s="187">
        <f>IF(N450="sníž. přenesená",J450,0)</f>
        <v>0</v>
      </c>
      <c r="BI450" s="187">
        <f>IF(N450="nulová",J450,0)</f>
        <v>0</v>
      </c>
      <c r="BJ450" s="19" t="s">
        <v>80</v>
      </c>
      <c r="BK450" s="187">
        <f>ROUND(I450*H450,2)</f>
        <v>0</v>
      </c>
      <c r="BL450" s="19" t="s">
        <v>250</v>
      </c>
      <c r="BM450" s="19" t="s">
        <v>1842</v>
      </c>
    </row>
    <row r="451" s="1" customFormat="1">
      <c r="B451" s="37"/>
      <c r="D451" s="188" t="s">
        <v>163</v>
      </c>
      <c r="F451" s="189" t="s">
        <v>1676</v>
      </c>
      <c r="I451" s="121"/>
      <c r="L451" s="37"/>
      <c r="M451" s="190"/>
      <c r="N451" s="67"/>
      <c r="O451" s="67"/>
      <c r="P451" s="67"/>
      <c r="Q451" s="67"/>
      <c r="R451" s="67"/>
      <c r="S451" s="67"/>
      <c r="T451" s="68"/>
      <c r="AT451" s="19" t="s">
        <v>163</v>
      </c>
      <c r="AU451" s="19" t="s">
        <v>82</v>
      </c>
    </row>
    <row r="452" s="11" customFormat="1" ht="22.8" customHeight="1">
      <c r="B452" s="162"/>
      <c r="D452" s="163" t="s">
        <v>71</v>
      </c>
      <c r="E452" s="173" t="s">
        <v>1843</v>
      </c>
      <c r="F452" s="173" t="s">
        <v>1844</v>
      </c>
      <c r="I452" s="165"/>
      <c r="J452" s="174">
        <f>BK452</f>
        <v>0</v>
      </c>
      <c r="L452" s="162"/>
      <c r="M452" s="167"/>
      <c r="N452" s="168"/>
      <c r="O452" s="168"/>
      <c r="P452" s="169">
        <f>SUM(P453:P459)</f>
        <v>0</v>
      </c>
      <c r="Q452" s="168"/>
      <c r="R452" s="169">
        <f>SUM(R453:R459)</f>
        <v>0.11875920000000001</v>
      </c>
      <c r="S452" s="168"/>
      <c r="T452" s="170">
        <f>SUM(T453:T459)</f>
        <v>0</v>
      </c>
      <c r="AR452" s="163" t="s">
        <v>82</v>
      </c>
      <c r="AT452" s="171" t="s">
        <v>71</v>
      </c>
      <c r="AU452" s="171" t="s">
        <v>80</v>
      </c>
      <c r="AY452" s="163" t="s">
        <v>154</v>
      </c>
      <c r="BK452" s="172">
        <f>SUM(BK453:BK459)</f>
        <v>0</v>
      </c>
    </row>
    <row r="453" s="1" customFormat="1" ht="16.5" customHeight="1">
      <c r="B453" s="175"/>
      <c r="C453" s="176" t="s">
        <v>1845</v>
      </c>
      <c r="D453" s="176" t="s">
        <v>156</v>
      </c>
      <c r="E453" s="177" t="s">
        <v>1846</v>
      </c>
      <c r="F453" s="178" t="s">
        <v>1847</v>
      </c>
      <c r="G453" s="179" t="s">
        <v>253</v>
      </c>
      <c r="H453" s="180">
        <v>36.32</v>
      </c>
      <c r="I453" s="181"/>
      <c r="J453" s="182">
        <f>ROUND(I453*H453,2)</f>
        <v>0</v>
      </c>
      <c r="K453" s="178" t="s">
        <v>160</v>
      </c>
      <c r="L453" s="37"/>
      <c r="M453" s="183" t="s">
        <v>3</v>
      </c>
      <c r="N453" s="184" t="s">
        <v>43</v>
      </c>
      <c r="O453" s="67"/>
      <c r="P453" s="185">
        <f>O453*H453</f>
        <v>0</v>
      </c>
      <c r="Q453" s="185">
        <v>0.0028600000000000001</v>
      </c>
      <c r="R453" s="185">
        <f>Q453*H453</f>
        <v>0.1038752</v>
      </c>
      <c r="S453" s="185">
        <v>0</v>
      </c>
      <c r="T453" s="186">
        <f>S453*H453</f>
        <v>0</v>
      </c>
      <c r="AR453" s="19" t="s">
        <v>250</v>
      </c>
      <c r="AT453" s="19" t="s">
        <v>156</v>
      </c>
      <c r="AU453" s="19" t="s">
        <v>82</v>
      </c>
      <c r="AY453" s="19" t="s">
        <v>154</v>
      </c>
      <c r="BE453" s="187">
        <f>IF(N453="základní",J453,0)</f>
        <v>0</v>
      </c>
      <c r="BF453" s="187">
        <f>IF(N453="snížená",J453,0)</f>
        <v>0</v>
      </c>
      <c r="BG453" s="187">
        <f>IF(N453="zákl. přenesená",J453,0)</f>
        <v>0</v>
      </c>
      <c r="BH453" s="187">
        <f>IF(N453="sníž. přenesená",J453,0)</f>
        <v>0</v>
      </c>
      <c r="BI453" s="187">
        <f>IF(N453="nulová",J453,0)</f>
        <v>0</v>
      </c>
      <c r="BJ453" s="19" t="s">
        <v>80</v>
      </c>
      <c r="BK453" s="187">
        <f>ROUND(I453*H453,2)</f>
        <v>0</v>
      </c>
      <c r="BL453" s="19" t="s">
        <v>250</v>
      </c>
      <c r="BM453" s="19" t="s">
        <v>1848</v>
      </c>
    </row>
    <row r="454" s="12" customFormat="1">
      <c r="B454" s="191"/>
      <c r="D454" s="188" t="s">
        <v>165</v>
      </c>
      <c r="E454" s="198" t="s">
        <v>3</v>
      </c>
      <c r="F454" s="192" t="s">
        <v>1849</v>
      </c>
      <c r="H454" s="193">
        <v>36.32</v>
      </c>
      <c r="I454" s="194"/>
      <c r="L454" s="191"/>
      <c r="M454" s="195"/>
      <c r="N454" s="196"/>
      <c r="O454" s="196"/>
      <c r="P454" s="196"/>
      <c r="Q454" s="196"/>
      <c r="R454" s="196"/>
      <c r="S454" s="196"/>
      <c r="T454" s="197"/>
      <c r="AT454" s="198" t="s">
        <v>165</v>
      </c>
      <c r="AU454" s="198" t="s">
        <v>82</v>
      </c>
      <c r="AV454" s="12" t="s">
        <v>82</v>
      </c>
      <c r="AW454" s="12" t="s">
        <v>33</v>
      </c>
      <c r="AX454" s="12" t="s">
        <v>80</v>
      </c>
      <c r="AY454" s="198" t="s">
        <v>154</v>
      </c>
    </row>
    <row r="455" s="1" customFormat="1" ht="22.5" customHeight="1">
      <c r="B455" s="175"/>
      <c r="C455" s="176" t="s">
        <v>1850</v>
      </c>
      <c r="D455" s="176" t="s">
        <v>156</v>
      </c>
      <c r="E455" s="177" t="s">
        <v>1851</v>
      </c>
      <c r="F455" s="178" t="s">
        <v>1852</v>
      </c>
      <c r="G455" s="179" t="s">
        <v>241</v>
      </c>
      <c r="H455" s="180">
        <v>2</v>
      </c>
      <c r="I455" s="181"/>
      <c r="J455" s="182">
        <f>ROUND(I455*H455,2)</f>
        <v>0</v>
      </c>
      <c r="K455" s="178" t="s">
        <v>160</v>
      </c>
      <c r="L455" s="37"/>
      <c r="M455" s="183" t="s">
        <v>3</v>
      </c>
      <c r="N455" s="184" t="s">
        <v>43</v>
      </c>
      <c r="O455" s="67"/>
      <c r="P455" s="185">
        <f>O455*H455</f>
        <v>0</v>
      </c>
      <c r="Q455" s="185">
        <v>0.00048000000000000001</v>
      </c>
      <c r="R455" s="185">
        <f>Q455*H455</f>
        <v>0.00096000000000000002</v>
      </c>
      <c r="S455" s="185">
        <v>0</v>
      </c>
      <c r="T455" s="186">
        <f>S455*H455</f>
        <v>0</v>
      </c>
      <c r="AR455" s="19" t="s">
        <v>250</v>
      </c>
      <c r="AT455" s="19" t="s">
        <v>156</v>
      </c>
      <c r="AU455" s="19" t="s">
        <v>82</v>
      </c>
      <c r="AY455" s="19" t="s">
        <v>154</v>
      </c>
      <c r="BE455" s="187">
        <f>IF(N455="základní",J455,0)</f>
        <v>0</v>
      </c>
      <c r="BF455" s="187">
        <f>IF(N455="snížená",J455,0)</f>
        <v>0</v>
      </c>
      <c r="BG455" s="187">
        <f>IF(N455="zákl. přenesená",J455,0)</f>
        <v>0</v>
      </c>
      <c r="BH455" s="187">
        <f>IF(N455="sníž. přenesená",J455,0)</f>
        <v>0</v>
      </c>
      <c r="BI455" s="187">
        <f>IF(N455="nulová",J455,0)</f>
        <v>0</v>
      </c>
      <c r="BJ455" s="19" t="s">
        <v>80</v>
      </c>
      <c r="BK455" s="187">
        <f>ROUND(I455*H455,2)</f>
        <v>0</v>
      </c>
      <c r="BL455" s="19" t="s">
        <v>250</v>
      </c>
      <c r="BM455" s="19" t="s">
        <v>1853</v>
      </c>
    </row>
    <row r="456" s="1" customFormat="1" ht="16.5" customHeight="1">
      <c r="B456" s="175"/>
      <c r="C456" s="176" t="s">
        <v>1854</v>
      </c>
      <c r="D456" s="176" t="s">
        <v>156</v>
      </c>
      <c r="E456" s="177" t="s">
        <v>1855</v>
      </c>
      <c r="F456" s="178" t="s">
        <v>1856</v>
      </c>
      <c r="G456" s="179" t="s">
        <v>253</v>
      </c>
      <c r="H456" s="180">
        <v>5.9000000000000004</v>
      </c>
      <c r="I456" s="181"/>
      <c r="J456" s="182">
        <f>ROUND(I456*H456,2)</f>
        <v>0</v>
      </c>
      <c r="K456" s="178" t="s">
        <v>160</v>
      </c>
      <c r="L456" s="37"/>
      <c r="M456" s="183" t="s">
        <v>3</v>
      </c>
      <c r="N456" s="184" t="s">
        <v>43</v>
      </c>
      <c r="O456" s="67"/>
      <c r="P456" s="185">
        <f>O456*H456</f>
        <v>0</v>
      </c>
      <c r="Q456" s="185">
        <v>0.0023600000000000001</v>
      </c>
      <c r="R456" s="185">
        <f>Q456*H456</f>
        <v>0.013924000000000002</v>
      </c>
      <c r="S456" s="185">
        <v>0</v>
      </c>
      <c r="T456" s="186">
        <f>S456*H456</f>
        <v>0</v>
      </c>
      <c r="AR456" s="19" t="s">
        <v>250</v>
      </c>
      <c r="AT456" s="19" t="s">
        <v>156</v>
      </c>
      <c r="AU456" s="19" t="s">
        <v>82</v>
      </c>
      <c r="AY456" s="19" t="s">
        <v>154</v>
      </c>
      <c r="BE456" s="187">
        <f>IF(N456="základní",J456,0)</f>
        <v>0</v>
      </c>
      <c r="BF456" s="187">
        <f>IF(N456="snížená",J456,0)</f>
        <v>0</v>
      </c>
      <c r="BG456" s="187">
        <f>IF(N456="zákl. přenesená",J456,0)</f>
        <v>0</v>
      </c>
      <c r="BH456" s="187">
        <f>IF(N456="sníž. přenesená",J456,0)</f>
        <v>0</v>
      </c>
      <c r="BI456" s="187">
        <f>IF(N456="nulová",J456,0)</f>
        <v>0</v>
      </c>
      <c r="BJ456" s="19" t="s">
        <v>80</v>
      </c>
      <c r="BK456" s="187">
        <f>ROUND(I456*H456,2)</f>
        <v>0</v>
      </c>
      <c r="BL456" s="19" t="s">
        <v>250</v>
      </c>
      <c r="BM456" s="19" t="s">
        <v>1857</v>
      </c>
    </row>
    <row r="457" s="12" customFormat="1">
      <c r="B457" s="191"/>
      <c r="D457" s="188" t="s">
        <v>165</v>
      </c>
      <c r="E457" s="198" t="s">
        <v>3</v>
      </c>
      <c r="F457" s="192" t="s">
        <v>1858</v>
      </c>
      <c r="H457" s="193">
        <v>5.9000000000000004</v>
      </c>
      <c r="I457" s="194"/>
      <c r="L457" s="191"/>
      <c r="M457" s="195"/>
      <c r="N457" s="196"/>
      <c r="O457" s="196"/>
      <c r="P457" s="196"/>
      <c r="Q457" s="196"/>
      <c r="R457" s="196"/>
      <c r="S457" s="196"/>
      <c r="T457" s="197"/>
      <c r="AT457" s="198" t="s">
        <v>165</v>
      </c>
      <c r="AU457" s="198" t="s">
        <v>82</v>
      </c>
      <c r="AV457" s="12" t="s">
        <v>82</v>
      </c>
      <c r="AW457" s="12" t="s">
        <v>33</v>
      </c>
      <c r="AX457" s="12" t="s">
        <v>80</v>
      </c>
      <c r="AY457" s="198" t="s">
        <v>154</v>
      </c>
    </row>
    <row r="458" s="1" customFormat="1" ht="22.5" customHeight="1">
      <c r="B458" s="175"/>
      <c r="C458" s="176" t="s">
        <v>1859</v>
      </c>
      <c r="D458" s="176" t="s">
        <v>156</v>
      </c>
      <c r="E458" s="177" t="s">
        <v>1860</v>
      </c>
      <c r="F458" s="178" t="s">
        <v>1861</v>
      </c>
      <c r="G458" s="179" t="s">
        <v>1074</v>
      </c>
      <c r="H458" s="227"/>
      <c r="I458" s="181"/>
      <c r="J458" s="182">
        <f>ROUND(I458*H458,2)</f>
        <v>0</v>
      </c>
      <c r="K458" s="178" t="s">
        <v>160</v>
      </c>
      <c r="L458" s="37"/>
      <c r="M458" s="183" t="s">
        <v>3</v>
      </c>
      <c r="N458" s="184" t="s">
        <v>43</v>
      </c>
      <c r="O458" s="67"/>
      <c r="P458" s="185">
        <f>O458*H458</f>
        <v>0</v>
      </c>
      <c r="Q458" s="185">
        <v>0</v>
      </c>
      <c r="R458" s="185">
        <f>Q458*H458</f>
        <v>0</v>
      </c>
      <c r="S458" s="185">
        <v>0</v>
      </c>
      <c r="T458" s="186">
        <f>S458*H458</f>
        <v>0</v>
      </c>
      <c r="AR458" s="19" t="s">
        <v>250</v>
      </c>
      <c r="AT458" s="19" t="s">
        <v>156</v>
      </c>
      <c r="AU458" s="19" t="s">
        <v>82</v>
      </c>
      <c r="AY458" s="19" t="s">
        <v>154</v>
      </c>
      <c r="BE458" s="187">
        <f>IF(N458="základní",J458,0)</f>
        <v>0</v>
      </c>
      <c r="BF458" s="187">
        <f>IF(N458="snížená",J458,0)</f>
        <v>0</v>
      </c>
      <c r="BG458" s="187">
        <f>IF(N458="zákl. přenesená",J458,0)</f>
        <v>0</v>
      </c>
      <c r="BH458" s="187">
        <f>IF(N458="sníž. přenesená",J458,0)</f>
        <v>0</v>
      </c>
      <c r="BI458" s="187">
        <f>IF(N458="nulová",J458,0)</f>
        <v>0</v>
      </c>
      <c r="BJ458" s="19" t="s">
        <v>80</v>
      </c>
      <c r="BK458" s="187">
        <f>ROUND(I458*H458,2)</f>
        <v>0</v>
      </c>
      <c r="BL458" s="19" t="s">
        <v>250</v>
      </c>
      <c r="BM458" s="19" t="s">
        <v>1862</v>
      </c>
    </row>
    <row r="459" s="1" customFormat="1">
      <c r="B459" s="37"/>
      <c r="D459" s="188" t="s">
        <v>163</v>
      </c>
      <c r="F459" s="189" t="s">
        <v>1863</v>
      </c>
      <c r="I459" s="121"/>
      <c r="L459" s="37"/>
      <c r="M459" s="190"/>
      <c r="N459" s="67"/>
      <c r="O459" s="67"/>
      <c r="P459" s="67"/>
      <c r="Q459" s="67"/>
      <c r="R459" s="67"/>
      <c r="S459" s="67"/>
      <c r="T459" s="68"/>
      <c r="AT459" s="19" t="s">
        <v>163</v>
      </c>
      <c r="AU459" s="19" t="s">
        <v>82</v>
      </c>
    </row>
    <row r="460" s="11" customFormat="1" ht="22.8" customHeight="1">
      <c r="B460" s="162"/>
      <c r="D460" s="163" t="s">
        <v>71</v>
      </c>
      <c r="E460" s="173" t="s">
        <v>1864</v>
      </c>
      <c r="F460" s="173" t="s">
        <v>1865</v>
      </c>
      <c r="I460" s="165"/>
      <c r="J460" s="174">
        <f>BK460</f>
        <v>0</v>
      </c>
      <c r="L460" s="162"/>
      <c r="M460" s="167"/>
      <c r="N460" s="168"/>
      <c r="O460" s="168"/>
      <c r="P460" s="169">
        <f>SUM(P461:P482)</f>
        <v>0</v>
      </c>
      <c r="Q460" s="168"/>
      <c r="R460" s="169">
        <f>SUM(R461:R482)</f>
        <v>4.3540007200000002</v>
      </c>
      <c r="S460" s="168"/>
      <c r="T460" s="170">
        <f>SUM(T461:T482)</f>
        <v>0</v>
      </c>
      <c r="AR460" s="163" t="s">
        <v>82</v>
      </c>
      <c r="AT460" s="171" t="s">
        <v>71</v>
      </c>
      <c r="AU460" s="171" t="s">
        <v>80</v>
      </c>
      <c r="AY460" s="163" t="s">
        <v>154</v>
      </c>
      <c r="BK460" s="172">
        <f>SUM(BK461:BK482)</f>
        <v>0</v>
      </c>
    </row>
    <row r="461" s="1" customFormat="1" ht="16.5" customHeight="1">
      <c r="B461" s="175"/>
      <c r="C461" s="176" t="s">
        <v>1866</v>
      </c>
      <c r="D461" s="176" t="s">
        <v>156</v>
      </c>
      <c r="E461" s="177" t="s">
        <v>1867</v>
      </c>
      <c r="F461" s="178" t="s">
        <v>1868</v>
      </c>
      <c r="G461" s="179" t="s">
        <v>206</v>
      </c>
      <c r="H461" s="180">
        <v>87.840000000000003</v>
      </c>
      <c r="I461" s="181"/>
      <c r="J461" s="182">
        <f>ROUND(I461*H461,2)</f>
        <v>0</v>
      </c>
      <c r="K461" s="178" t="s">
        <v>160</v>
      </c>
      <c r="L461" s="37"/>
      <c r="M461" s="183" t="s">
        <v>3</v>
      </c>
      <c r="N461" s="184" t="s">
        <v>43</v>
      </c>
      <c r="O461" s="67"/>
      <c r="P461" s="185">
        <f>O461*H461</f>
        <v>0</v>
      </c>
      <c r="Q461" s="185">
        <v>0.044499999999999998</v>
      </c>
      <c r="R461" s="185">
        <f>Q461*H461</f>
        <v>3.9088799999999999</v>
      </c>
      <c r="S461" s="185">
        <v>0</v>
      </c>
      <c r="T461" s="186">
        <f>S461*H461</f>
        <v>0</v>
      </c>
      <c r="AR461" s="19" t="s">
        <v>250</v>
      </c>
      <c r="AT461" s="19" t="s">
        <v>156</v>
      </c>
      <c r="AU461" s="19" t="s">
        <v>82</v>
      </c>
      <c r="AY461" s="19" t="s">
        <v>154</v>
      </c>
      <c r="BE461" s="187">
        <f>IF(N461="základní",J461,0)</f>
        <v>0</v>
      </c>
      <c r="BF461" s="187">
        <f>IF(N461="snížená",J461,0)</f>
        <v>0</v>
      </c>
      <c r="BG461" s="187">
        <f>IF(N461="zákl. přenesená",J461,0)</f>
        <v>0</v>
      </c>
      <c r="BH461" s="187">
        <f>IF(N461="sníž. přenesená",J461,0)</f>
        <v>0</v>
      </c>
      <c r="BI461" s="187">
        <f>IF(N461="nulová",J461,0)</f>
        <v>0</v>
      </c>
      <c r="BJ461" s="19" t="s">
        <v>80</v>
      </c>
      <c r="BK461" s="187">
        <f>ROUND(I461*H461,2)</f>
        <v>0</v>
      </c>
      <c r="BL461" s="19" t="s">
        <v>250</v>
      </c>
      <c r="BM461" s="19" t="s">
        <v>1869</v>
      </c>
    </row>
    <row r="462" s="1" customFormat="1">
      <c r="B462" s="37"/>
      <c r="D462" s="188" t="s">
        <v>163</v>
      </c>
      <c r="F462" s="189" t="s">
        <v>1870</v>
      </c>
      <c r="I462" s="121"/>
      <c r="L462" s="37"/>
      <c r="M462" s="190"/>
      <c r="N462" s="67"/>
      <c r="O462" s="67"/>
      <c r="P462" s="67"/>
      <c r="Q462" s="67"/>
      <c r="R462" s="67"/>
      <c r="S462" s="67"/>
      <c r="T462" s="68"/>
      <c r="AT462" s="19" t="s">
        <v>163</v>
      </c>
      <c r="AU462" s="19" t="s">
        <v>82</v>
      </c>
    </row>
    <row r="463" s="12" customFormat="1">
      <c r="B463" s="191"/>
      <c r="D463" s="188" t="s">
        <v>165</v>
      </c>
      <c r="E463" s="198" t="s">
        <v>3</v>
      </c>
      <c r="F463" s="192" t="s">
        <v>1871</v>
      </c>
      <c r="H463" s="193">
        <v>87.840000000000003</v>
      </c>
      <c r="I463" s="194"/>
      <c r="L463" s="191"/>
      <c r="M463" s="195"/>
      <c r="N463" s="196"/>
      <c r="O463" s="196"/>
      <c r="P463" s="196"/>
      <c r="Q463" s="196"/>
      <c r="R463" s="196"/>
      <c r="S463" s="196"/>
      <c r="T463" s="197"/>
      <c r="AT463" s="198" t="s">
        <v>165</v>
      </c>
      <c r="AU463" s="198" t="s">
        <v>82</v>
      </c>
      <c r="AV463" s="12" t="s">
        <v>82</v>
      </c>
      <c r="AW463" s="12" t="s">
        <v>33</v>
      </c>
      <c r="AX463" s="12" t="s">
        <v>80</v>
      </c>
      <c r="AY463" s="198" t="s">
        <v>154</v>
      </c>
    </row>
    <row r="464" s="1" customFormat="1" ht="16.5" customHeight="1">
      <c r="B464" s="175"/>
      <c r="C464" s="176" t="s">
        <v>1872</v>
      </c>
      <c r="D464" s="176" t="s">
        <v>156</v>
      </c>
      <c r="E464" s="177" t="s">
        <v>1873</v>
      </c>
      <c r="F464" s="178" t="s">
        <v>1874</v>
      </c>
      <c r="G464" s="179" t="s">
        <v>253</v>
      </c>
      <c r="H464" s="180">
        <v>35.136000000000003</v>
      </c>
      <c r="I464" s="181"/>
      <c r="J464" s="182">
        <f>ROUND(I464*H464,2)</f>
        <v>0</v>
      </c>
      <c r="K464" s="178" t="s">
        <v>160</v>
      </c>
      <c r="L464" s="37"/>
      <c r="M464" s="183" t="s">
        <v>3</v>
      </c>
      <c r="N464" s="184" t="s">
        <v>43</v>
      </c>
      <c r="O464" s="67"/>
      <c r="P464" s="185">
        <f>O464*H464</f>
        <v>0</v>
      </c>
      <c r="Q464" s="185">
        <v>0.0012099999999999999</v>
      </c>
      <c r="R464" s="185">
        <f>Q464*H464</f>
        <v>0.04251456</v>
      </c>
      <c r="S464" s="185">
        <v>0</v>
      </c>
      <c r="T464" s="186">
        <f>S464*H464</f>
        <v>0</v>
      </c>
      <c r="AR464" s="19" t="s">
        <v>250</v>
      </c>
      <c r="AT464" s="19" t="s">
        <v>156</v>
      </c>
      <c r="AU464" s="19" t="s">
        <v>82</v>
      </c>
      <c r="AY464" s="19" t="s">
        <v>154</v>
      </c>
      <c r="BE464" s="187">
        <f>IF(N464="základní",J464,0)</f>
        <v>0</v>
      </c>
      <c r="BF464" s="187">
        <f>IF(N464="snížená",J464,0)</f>
        <v>0</v>
      </c>
      <c r="BG464" s="187">
        <f>IF(N464="zákl. přenesená",J464,0)</f>
        <v>0</v>
      </c>
      <c r="BH464" s="187">
        <f>IF(N464="sníž. přenesená",J464,0)</f>
        <v>0</v>
      </c>
      <c r="BI464" s="187">
        <f>IF(N464="nulová",J464,0)</f>
        <v>0</v>
      </c>
      <c r="BJ464" s="19" t="s">
        <v>80</v>
      </c>
      <c r="BK464" s="187">
        <f>ROUND(I464*H464,2)</f>
        <v>0</v>
      </c>
      <c r="BL464" s="19" t="s">
        <v>250</v>
      </c>
      <c r="BM464" s="19" t="s">
        <v>1875</v>
      </c>
    </row>
    <row r="465" s="1" customFormat="1">
      <c r="B465" s="37"/>
      <c r="D465" s="188" t="s">
        <v>163</v>
      </c>
      <c r="F465" s="189" t="s">
        <v>1870</v>
      </c>
      <c r="I465" s="121"/>
      <c r="L465" s="37"/>
      <c r="M465" s="190"/>
      <c r="N465" s="67"/>
      <c r="O465" s="67"/>
      <c r="P465" s="67"/>
      <c r="Q465" s="67"/>
      <c r="R465" s="67"/>
      <c r="S465" s="67"/>
      <c r="T465" s="68"/>
      <c r="AT465" s="19" t="s">
        <v>163</v>
      </c>
      <c r="AU465" s="19" t="s">
        <v>82</v>
      </c>
    </row>
    <row r="466" s="12" customFormat="1">
      <c r="B466" s="191"/>
      <c r="D466" s="188" t="s">
        <v>165</v>
      </c>
      <c r="E466" s="198" t="s">
        <v>3</v>
      </c>
      <c r="F466" s="192" t="s">
        <v>1876</v>
      </c>
      <c r="H466" s="193">
        <v>35.136000000000003</v>
      </c>
      <c r="I466" s="194"/>
      <c r="L466" s="191"/>
      <c r="M466" s="195"/>
      <c r="N466" s="196"/>
      <c r="O466" s="196"/>
      <c r="P466" s="196"/>
      <c r="Q466" s="196"/>
      <c r="R466" s="196"/>
      <c r="S466" s="196"/>
      <c r="T466" s="197"/>
      <c r="AT466" s="198" t="s">
        <v>165</v>
      </c>
      <c r="AU466" s="198" t="s">
        <v>82</v>
      </c>
      <c r="AV466" s="12" t="s">
        <v>82</v>
      </c>
      <c r="AW466" s="12" t="s">
        <v>33</v>
      </c>
      <c r="AX466" s="12" t="s">
        <v>80</v>
      </c>
      <c r="AY466" s="198" t="s">
        <v>154</v>
      </c>
    </row>
    <row r="467" s="1" customFormat="1" ht="22.5" customHeight="1">
      <c r="B467" s="175"/>
      <c r="C467" s="176" t="s">
        <v>1877</v>
      </c>
      <c r="D467" s="176" t="s">
        <v>156</v>
      </c>
      <c r="E467" s="177" t="s">
        <v>1878</v>
      </c>
      <c r="F467" s="178" t="s">
        <v>1879</v>
      </c>
      <c r="G467" s="179" t="s">
        <v>253</v>
      </c>
      <c r="H467" s="180">
        <v>26.440000000000001</v>
      </c>
      <c r="I467" s="181"/>
      <c r="J467" s="182">
        <f>ROUND(I467*H467,2)</f>
        <v>0</v>
      </c>
      <c r="K467" s="178" t="s">
        <v>160</v>
      </c>
      <c r="L467" s="37"/>
      <c r="M467" s="183" t="s">
        <v>3</v>
      </c>
      <c r="N467" s="184" t="s">
        <v>43</v>
      </c>
      <c r="O467" s="67"/>
      <c r="P467" s="185">
        <f>O467*H467</f>
        <v>0</v>
      </c>
      <c r="Q467" s="185">
        <v>0.013270000000000001</v>
      </c>
      <c r="R467" s="185">
        <f>Q467*H467</f>
        <v>0.35085880000000003</v>
      </c>
      <c r="S467" s="185">
        <v>0</v>
      </c>
      <c r="T467" s="186">
        <f>S467*H467</f>
        <v>0</v>
      </c>
      <c r="AR467" s="19" t="s">
        <v>250</v>
      </c>
      <c r="AT467" s="19" t="s">
        <v>156</v>
      </c>
      <c r="AU467" s="19" t="s">
        <v>82</v>
      </c>
      <c r="AY467" s="19" t="s">
        <v>154</v>
      </c>
      <c r="BE467" s="187">
        <f>IF(N467="základní",J467,0)</f>
        <v>0</v>
      </c>
      <c r="BF467" s="187">
        <f>IF(N467="snížená",J467,0)</f>
        <v>0</v>
      </c>
      <c r="BG467" s="187">
        <f>IF(N467="zákl. přenesená",J467,0)</f>
        <v>0</v>
      </c>
      <c r="BH467" s="187">
        <f>IF(N467="sníž. přenesená",J467,0)</f>
        <v>0</v>
      </c>
      <c r="BI467" s="187">
        <f>IF(N467="nulová",J467,0)</f>
        <v>0</v>
      </c>
      <c r="BJ467" s="19" t="s">
        <v>80</v>
      </c>
      <c r="BK467" s="187">
        <f>ROUND(I467*H467,2)</f>
        <v>0</v>
      </c>
      <c r="BL467" s="19" t="s">
        <v>250</v>
      </c>
      <c r="BM467" s="19" t="s">
        <v>1880</v>
      </c>
    </row>
    <row r="468" s="1" customFormat="1">
      <c r="B468" s="37"/>
      <c r="D468" s="188" t="s">
        <v>163</v>
      </c>
      <c r="F468" s="189" t="s">
        <v>1870</v>
      </c>
      <c r="I468" s="121"/>
      <c r="L468" s="37"/>
      <c r="M468" s="190"/>
      <c r="N468" s="67"/>
      <c r="O468" s="67"/>
      <c r="P468" s="67"/>
      <c r="Q468" s="67"/>
      <c r="R468" s="67"/>
      <c r="S468" s="67"/>
      <c r="T468" s="68"/>
      <c r="AT468" s="19" t="s">
        <v>163</v>
      </c>
      <c r="AU468" s="19" t="s">
        <v>82</v>
      </c>
    </row>
    <row r="469" s="12" customFormat="1">
      <c r="B469" s="191"/>
      <c r="D469" s="188" t="s">
        <v>165</v>
      </c>
      <c r="E469" s="198" t="s">
        <v>3</v>
      </c>
      <c r="F469" s="192" t="s">
        <v>1881</v>
      </c>
      <c r="H469" s="193">
        <v>26.440000000000001</v>
      </c>
      <c r="I469" s="194"/>
      <c r="L469" s="191"/>
      <c r="M469" s="195"/>
      <c r="N469" s="196"/>
      <c r="O469" s="196"/>
      <c r="P469" s="196"/>
      <c r="Q469" s="196"/>
      <c r="R469" s="196"/>
      <c r="S469" s="196"/>
      <c r="T469" s="197"/>
      <c r="AT469" s="198" t="s">
        <v>165</v>
      </c>
      <c r="AU469" s="198" t="s">
        <v>82</v>
      </c>
      <c r="AV469" s="12" t="s">
        <v>82</v>
      </c>
      <c r="AW469" s="12" t="s">
        <v>33</v>
      </c>
      <c r="AX469" s="12" t="s">
        <v>80</v>
      </c>
      <c r="AY469" s="198" t="s">
        <v>154</v>
      </c>
    </row>
    <row r="470" s="1" customFormat="1" ht="22.5" customHeight="1">
      <c r="B470" s="175"/>
      <c r="C470" s="176" t="s">
        <v>1882</v>
      </c>
      <c r="D470" s="176" t="s">
        <v>156</v>
      </c>
      <c r="E470" s="177" t="s">
        <v>1883</v>
      </c>
      <c r="F470" s="178" t="s">
        <v>1884</v>
      </c>
      <c r="G470" s="179" t="s">
        <v>241</v>
      </c>
      <c r="H470" s="180">
        <v>10</v>
      </c>
      <c r="I470" s="181"/>
      <c r="J470" s="182">
        <f>ROUND(I470*H470,2)</f>
        <v>0</v>
      </c>
      <c r="K470" s="178" t="s">
        <v>160</v>
      </c>
      <c r="L470" s="37"/>
      <c r="M470" s="183" t="s">
        <v>3</v>
      </c>
      <c r="N470" s="184" t="s">
        <v>43</v>
      </c>
      <c r="O470" s="67"/>
      <c r="P470" s="185">
        <f>O470*H470</f>
        <v>0</v>
      </c>
      <c r="Q470" s="185">
        <v>0</v>
      </c>
      <c r="R470" s="185">
        <f>Q470*H470</f>
        <v>0</v>
      </c>
      <c r="S470" s="185">
        <v>0</v>
      </c>
      <c r="T470" s="186">
        <f>S470*H470</f>
        <v>0</v>
      </c>
      <c r="AR470" s="19" t="s">
        <v>250</v>
      </c>
      <c r="AT470" s="19" t="s">
        <v>156</v>
      </c>
      <c r="AU470" s="19" t="s">
        <v>82</v>
      </c>
      <c r="AY470" s="19" t="s">
        <v>154</v>
      </c>
      <c r="BE470" s="187">
        <f>IF(N470="základní",J470,0)</f>
        <v>0</v>
      </c>
      <c r="BF470" s="187">
        <f>IF(N470="snížená",J470,0)</f>
        <v>0</v>
      </c>
      <c r="BG470" s="187">
        <f>IF(N470="zákl. přenesená",J470,0)</f>
        <v>0</v>
      </c>
      <c r="BH470" s="187">
        <f>IF(N470="sníž. přenesená",J470,0)</f>
        <v>0</v>
      </c>
      <c r="BI470" s="187">
        <f>IF(N470="nulová",J470,0)</f>
        <v>0</v>
      </c>
      <c r="BJ470" s="19" t="s">
        <v>80</v>
      </c>
      <c r="BK470" s="187">
        <f>ROUND(I470*H470,2)</f>
        <v>0</v>
      </c>
      <c r="BL470" s="19" t="s">
        <v>250</v>
      </c>
      <c r="BM470" s="19" t="s">
        <v>1885</v>
      </c>
    </row>
    <row r="471" s="1" customFormat="1" ht="16.5" customHeight="1">
      <c r="B471" s="175"/>
      <c r="C471" s="207" t="s">
        <v>1886</v>
      </c>
      <c r="D471" s="207" t="s">
        <v>232</v>
      </c>
      <c r="E471" s="208" t="s">
        <v>1887</v>
      </c>
      <c r="F471" s="209" t="s">
        <v>1888</v>
      </c>
      <c r="G471" s="210" t="s">
        <v>241</v>
      </c>
      <c r="H471" s="211">
        <v>2</v>
      </c>
      <c r="I471" s="212"/>
      <c r="J471" s="213">
        <f>ROUND(I471*H471,2)</f>
        <v>0</v>
      </c>
      <c r="K471" s="209" t="s">
        <v>160</v>
      </c>
      <c r="L471" s="214"/>
      <c r="M471" s="215" t="s">
        <v>3</v>
      </c>
      <c r="N471" s="216" t="s">
        <v>43</v>
      </c>
      <c r="O471" s="67"/>
      <c r="P471" s="185">
        <f>O471*H471</f>
        <v>0</v>
      </c>
      <c r="Q471" s="185">
        <v>0.0015</v>
      </c>
      <c r="R471" s="185">
        <f>Q471*H471</f>
        <v>0.0030000000000000001</v>
      </c>
      <c r="S471" s="185">
        <v>0</v>
      </c>
      <c r="T471" s="186">
        <f>S471*H471</f>
        <v>0</v>
      </c>
      <c r="AR471" s="19" t="s">
        <v>352</v>
      </c>
      <c r="AT471" s="19" t="s">
        <v>232</v>
      </c>
      <c r="AU471" s="19" t="s">
        <v>82</v>
      </c>
      <c r="AY471" s="19" t="s">
        <v>154</v>
      </c>
      <c r="BE471" s="187">
        <f>IF(N471="základní",J471,0)</f>
        <v>0</v>
      </c>
      <c r="BF471" s="187">
        <f>IF(N471="snížená",J471,0)</f>
        <v>0</v>
      </c>
      <c r="BG471" s="187">
        <f>IF(N471="zákl. přenesená",J471,0)</f>
        <v>0</v>
      </c>
      <c r="BH471" s="187">
        <f>IF(N471="sníž. přenesená",J471,0)</f>
        <v>0</v>
      </c>
      <c r="BI471" s="187">
        <f>IF(N471="nulová",J471,0)</f>
        <v>0</v>
      </c>
      <c r="BJ471" s="19" t="s">
        <v>80</v>
      </c>
      <c r="BK471" s="187">
        <f>ROUND(I471*H471,2)</f>
        <v>0</v>
      </c>
      <c r="BL471" s="19" t="s">
        <v>250</v>
      </c>
      <c r="BM471" s="19" t="s">
        <v>1889</v>
      </c>
    </row>
    <row r="472" s="1" customFormat="1" ht="16.5" customHeight="1">
      <c r="B472" s="175"/>
      <c r="C472" s="207" t="s">
        <v>1890</v>
      </c>
      <c r="D472" s="207" t="s">
        <v>232</v>
      </c>
      <c r="E472" s="208" t="s">
        <v>1891</v>
      </c>
      <c r="F472" s="209" t="s">
        <v>1892</v>
      </c>
      <c r="G472" s="210" t="s">
        <v>241</v>
      </c>
      <c r="H472" s="211">
        <v>8</v>
      </c>
      <c r="I472" s="212"/>
      <c r="J472" s="213">
        <f>ROUND(I472*H472,2)</f>
        <v>0</v>
      </c>
      <c r="K472" s="209" t="s">
        <v>160</v>
      </c>
      <c r="L472" s="214"/>
      <c r="M472" s="215" t="s">
        <v>3</v>
      </c>
      <c r="N472" s="216" t="s">
        <v>43</v>
      </c>
      <c r="O472" s="67"/>
      <c r="P472" s="185">
        <f>O472*H472</f>
        <v>0</v>
      </c>
      <c r="Q472" s="185">
        <v>0.0041000000000000003</v>
      </c>
      <c r="R472" s="185">
        <f>Q472*H472</f>
        <v>0.032800000000000003</v>
      </c>
      <c r="S472" s="185">
        <v>0</v>
      </c>
      <c r="T472" s="186">
        <f>S472*H472</f>
        <v>0</v>
      </c>
      <c r="AR472" s="19" t="s">
        <v>352</v>
      </c>
      <c r="AT472" s="19" t="s">
        <v>232</v>
      </c>
      <c r="AU472" s="19" t="s">
        <v>82</v>
      </c>
      <c r="AY472" s="19" t="s">
        <v>154</v>
      </c>
      <c r="BE472" s="187">
        <f>IF(N472="základní",J472,0)</f>
        <v>0</v>
      </c>
      <c r="BF472" s="187">
        <f>IF(N472="snížená",J472,0)</f>
        <v>0</v>
      </c>
      <c r="BG472" s="187">
        <f>IF(N472="zákl. přenesená",J472,0)</f>
        <v>0</v>
      </c>
      <c r="BH472" s="187">
        <f>IF(N472="sníž. přenesená",J472,0)</f>
        <v>0</v>
      </c>
      <c r="BI472" s="187">
        <f>IF(N472="nulová",J472,0)</f>
        <v>0</v>
      </c>
      <c r="BJ472" s="19" t="s">
        <v>80</v>
      </c>
      <c r="BK472" s="187">
        <f>ROUND(I472*H472,2)</f>
        <v>0</v>
      </c>
      <c r="BL472" s="19" t="s">
        <v>250</v>
      </c>
      <c r="BM472" s="19" t="s">
        <v>1893</v>
      </c>
    </row>
    <row r="473" s="1" customFormat="1" ht="22.5" customHeight="1">
      <c r="B473" s="175"/>
      <c r="C473" s="176" t="s">
        <v>1894</v>
      </c>
      <c r="D473" s="176" t="s">
        <v>156</v>
      </c>
      <c r="E473" s="177" t="s">
        <v>1895</v>
      </c>
      <c r="F473" s="178" t="s">
        <v>1896</v>
      </c>
      <c r="G473" s="179" t="s">
        <v>241</v>
      </c>
      <c r="H473" s="180">
        <v>2</v>
      </c>
      <c r="I473" s="181"/>
      <c r="J473" s="182">
        <f>ROUND(I473*H473,2)</f>
        <v>0</v>
      </c>
      <c r="K473" s="178" t="s">
        <v>160</v>
      </c>
      <c r="L473" s="37"/>
      <c r="M473" s="183" t="s">
        <v>3</v>
      </c>
      <c r="N473" s="184" t="s">
        <v>43</v>
      </c>
      <c r="O473" s="67"/>
      <c r="P473" s="185">
        <f>O473*H473</f>
        <v>0</v>
      </c>
      <c r="Q473" s="185">
        <v>1.0000000000000001E-05</v>
      </c>
      <c r="R473" s="185">
        <f>Q473*H473</f>
        <v>2.0000000000000002E-05</v>
      </c>
      <c r="S473" s="185">
        <v>0</v>
      </c>
      <c r="T473" s="186">
        <f>S473*H473</f>
        <v>0</v>
      </c>
      <c r="AR473" s="19" t="s">
        <v>250</v>
      </c>
      <c r="AT473" s="19" t="s">
        <v>156</v>
      </c>
      <c r="AU473" s="19" t="s">
        <v>82</v>
      </c>
      <c r="AY473" s="19" t="s">
        <v>154</v>
      </c>
      <c r="BE473" s="187">
        <f>IF(N473="základní",J473,0)</f>
        <v>0</v>
      </c>
      <c r="BF473" s="187">
        <f>IF(N473="snížená",J473,0)</f>
        <v>0</v>
      </c>
      <c r="BG473" s="187">
        <f>IF(N473="zákl. přenesená",J473,0)</f>
        <v>0</v>
      </c>
      <c r="BH473" s="187">
        <f>IF(N473="sníž. přenesená",J473,0)</f>
        <v>0</v>
      </c>
      <c r="BI473" s="187">
        <f>IF(N473="nulová",J473,0)</f>
        <v>0</v>
      </c>
      <c r="BJ473" s="19" t="s">
        <v>80</v>
      </c>
      <c r="BK473" s="187">
        <f>ROUND(I473*H473,2)</f>
        <v>0</v>
      </c>
      <c r="BL473" s="19" t="s">
        <v>250</v>
      </c>
      <c r="BM473" s="19" t="s">
        <v>1897</v>
      </c>
    </row>
    <row r="474" s="12" customFormat="1">
      <c r="B474" s="191"/>
      <c r="D474" s="188" t="s">
        <v>165</v>
      </c>
      <c r="E474" s="198" t="s">
        <v>3</v>
      </c>
      <c r="F474" s="192" t="s">
        <v>1898</v>
      </c>
      <c r="H474" s="193">
        <v>2</v>
      </c>
      <c r="I474" s="194"/>
      <c r="L474" s="191"/>
      <c r="M474" s="195"/>
      <c r="N474" s="196"/>
      <c r="O474" s="196"/>
      <c r="P474" s="196"/>
      <c r="Q474" s="196"/>
      <c r="R474" s="196"/>
      <c r="S474" s="196"/>
      <c r="T474" s="197"/>
      <c r="AT474" s="198" t="s">
        <v>165</v>
      </c>
      <c r="AU474" s="198" t="s">
        <v>82</v>
      </c>
      <c r="AV474" s="12" t="s">
        <v>82</v>
      </c>
      <c r="AW474" s="12" t="s">
        <v>33</v>
      </c>
      <c r="AX474" s="12" t="s">
        <v>80</v>
      </c>
      <c r="AY474" s="198" t="s">
        <v>154</v>
      </c>
    </row>
    <row r="475" s="1" customFormat="1" ht="16.5" customHeight="1">
      <c r="B475" s="175"/>
      <c r="C475" s="207" t="s">
        <v>1899</v>
      </c>
      <c r="D475" s="207" t="s">
        <v>232</v>
      </c>
      <c r="E475" s="208" t="s">
        <v>1900</v>
      </c>
      <c r="F475" s="209" t="s">
        <v>1901</v>
      </c>
      <c r="G475" s="210" t="s">
        <v>241</v>
      </c>
      <c r="H475" s="211">
        <v>2</v>
      </c>
      <c r="I475" s="212"/>
      <c r="J475" s="213">
        <f>ROUND(I475*H475,2)</f>
        <v>0</v>
      </c>
      <c r="K475" s="209" t="s">
        <v>3</v>
      </c>
      <c r="L475" s="214"/>
      <c r="M475" s="215" t="s">
        <v>3</v>
      </c>
      <c r="N475" s="216" t="s">
        <v>43</v>
      </c>
      <c r="O475" s="67"/>
      <c r="P475" s="185">
        <f>O475*H475</f>
        <v>0</v>
      </c>
      <c r="Q475" s="185">
        <v>0.0011999999999999999</v>
      </c>
      <c r="R475" s="185">
        <f>Q475*H475</f>
        <v>0.0023999999999999998</v>
      </c>
      <c r="S475" s="185">
        <v>0</v>
      </c>
      <c r="T475" s="186">
        <f>S475*H475</f>
        <v>0</v>
      </c>
      <c r="AR475" s="19" t="s">
        <v>352</v>
      </c>
      <c r="AT475" s="19" t="s">
        <v>232</v>
      </c>
      <c r="AU475" s="19" t="s">
        <v>82</v>
      </c>
      <c r="AY475" s="19" t="s">
        <v>154</v>
      </c>
      <c r="BE475" s="187">
        <f>IF(N475="základní",J475,0)</f>
        <v>0</v>
      </c>
      <c r="BF475" s="187">
        <f>IF(N475="snížená",J475,0)</f>
        <v>0</v>
      </c>
      <c r="BG475" s="187">
        <f>IF(N475="zákl. přenesená",J475,0)</f>
        <v>0</v>
      </c>
      <c r="BH475" s="187">
        <f>IF(N475="sníž. přenesená",J475,0)</f>
        <v>0</v>
      </c>
      <c r="BI475" s="187">
        <f>IF(N475="nulová",J475,0)</f>
        <v>0</v>
      </c>
      <c r="BJ475" s="19" t="s">
        <v>80</v>
      </c>
      <c r="BK475" s="187">
        <f>ROUND(I475*H475,2)</f>
        <v>0</v>
      </c>
      <c r="BL475" s="19" t="s">
        <v>250</v>
      </c>
      <c r="BM475" s="19" t="s">
        <v>1902</v>
      </c>
    </row>
    <row r="476" s="1" customFormat="1" ht="16.5" customHeight="1">
      <c r="B476" s="175"/>
      <c r="C476" s="176" t="s">
        <v>1903</v>
      </c>
      <c r="D476" s="176" t="s">
        <v>156</v>
      </c>
      <c r="E476" s="177" t="s">
        <v>1904</v>
      </c>
      <c r="F476" s="178" t="s">
        <v>1905</v>
      </c>
      <c r="G476" s="179" t="s">
        <v>206</v>
      </c>
      <c r="H476" s="180">
        <v>87.840000000000003</v>
      </c>
      <c r="I476" s="181"/>
      <c r="J476" s="182">
        <f>ROUND(I476*H476,2)</f>
        <v>0</v>
      </c>
      <c r="K476" s="178" t="s">
        <v>160</v>
      </c>
      <c r="L476" s="37"/>
      <c r="M476" s="183" t="s">
        <v>3</v>
      </c>
      <c r="N476" s="184" t="s">
        <v>43</v>
      </c>
      <c r="O476" s="67"/>
      <c r="P476" s="185">
        <f>O476*H476</f>
        <v>0</v>
      </c>
      <c r="Q476" s="185">
        <v>0</v>
      </c>
      <c r="R476" s="185">
        <f>Q476*H476</f>
        <v>0</v>
      </c>
      <c r="S476" s="185">
        <v>0</v>
      </c>
      <c r="T476" s="186">
        <f>S476*H476</f>
        <v>0</v>
      </c>
      <c r="AR476" s="19" t="s">
        <v>250</v>
      </c>
      <c r="AT476" s="19" t="s">
        <v>156</v>
      </c>
      <c r="AU476" s="19" t="s">
        <v>82</v>
      </c>
      <c r="AY476" s="19" t="s">
        <v>154</v>
      </c>
      <c r="BE476" s="187">
        <f>IF(N476="základní",J476,0)</f>
        <v>0</v>
      </c>
      <c r="BF476" s="187">
        <f>IF(N476="snížená",J476,0)</f>
        <v>0</v>
      </c>
      <c r="BG476" s="187">
        <f>IF(N476="zákl. přenesená",J476,0)</f>
        <v>0</v>
      </c>
      <c r="BH476" s="187">
        <f>IF(N476="sníž. přenesená",J476,0)</f>
        <v>0</v>
      </c>
      <c r="BI476" s="187">
        <f>IF(N476="nulová",J476,0)</f>
        <v>0</v>
      </c>
      <c r="BJ476" s="19" t="s">
        <v>80</v>
      </c>
      <c r="BK476" s="187">
        <f>ROUND(I476*H476,2)</f>
        <v>0</v>
      </c>
      <c r="BL476" s="19" t="s">
        <v>250</v>
      </c>
      <c r="BM476" s="19" t="s">
        <v>1906</v>
      </c>
    </row>
    <row r="477" s="1" customFormat="1">
      <c r="B477" s="37"/>
      <c r="D477" s="188" t="s">
        <v>163</v>
      </c>
      <c r="F477" s="189" t="s">
        <v>1907</v>
      </c>
      <c r="I477" s="121"/>
      <c r="L477" s="37"/>
      <c r="M477" s="190"/>
      <c r="N477" s="67"/>
      <c r="O477" s="67"/>
      <c r="P477" s="67"/>
      <c r="Q477" s="67"/>
      <c r="R477" s="67"/>
      <c r="S477" s="67"/>
      <c r="T477" s="68"/>
      <c r="AT477" s="19" t="s">
        <v>163</v>
      </c>
      <c r="AU477" s="19" t="s">
        <v>82</v>
      </c>
    </row>
    <row r="478" s="12" customFormat="1">
      <c r="B478" s="191"/>
      <c r="D478" s="188" t="s">
        <v>165</v>
      </c>
      <c r="E478" s="198" t="s">
        <v>3</v>
      </c>
      <c r="F478" s="192" t="s">
        <v>1908</v>
      </c>
      <c r="H478" s="193">
        <v>87.840000000000003</v>
      </c>
      <c r="I478" s="194"/>
      <c r="L478" s="191"/>
      <c r="M478" s="195"/>
      <c r="N478" s="196"/>
      <c r="O478" s="196"/>
      <c r="P478" s="196"/>
      <c r="Q478" s="196"/>
      <c r="R478" s="196"/>
      <c r="S478" s="196"/>
      <c r="T478" s="197"/>
      <c r="AT478" s="198" t="s">
        <v>165</v>
      </c>
      <c r="AU478" s="198" t="s">
        <v>82</v>
      </c>
      <c r="AV478" s="12" t="s">
        <v>82</v>
      </c>
      <c r="AW478" s="12" t="s">
        <v>33</v>
      </c>
      <c r="AX478" s="12" t="s">
        <v>80</v>
      </c>
      <c r="AY478" s="198" t="s">
        <v>154</v>
      </c>
    </row>
    <row r="479" s="1" customFormat="1" ht="22.5" customHeight="1">
      <c r="B479" s="175"/>
      <c r="C479" s="207" t="s">
        <v>1909</v>
      </c>
      <c r="D479" s="207" t="s">
        <v>232</v>
      </c>
      <c r="E479" s="208" t="s">
        <v>1910</v>
      </c>
      <c r="F479" s="209" t="s">
        <v>1911</v>
      </c>
      <c r="G479" s="210" t="s">
        <v>206</v>
      </c>
      <c r="H479" s="211">
        <v>96.623999999999995</v>
      </c>
      <c r="I479" s="212"/>
      <c r="J479" s="213">
        <f>ROUND(I479*H479,2)</f>
        <v>0</v>
      </c>
      <c r="K479" s="209" t="s">
        <v>160</v>
      </c>
      <c r="L479" s="214"/>
      <c r="M479" s="215" t="s">
        <v>3</v>
      </c>
      <c r="N479" s="216" t="s">
        <v>43</v>
      </c>
      <c r="O479" s="67"/>
      <c r="P479" s="185">
        <f>O479*H479</f>
        <v>0</v>
      </c>
      <c r="Q479" s="185">
        <v>0.00013999999999999999</v>
      </c>
      <c r="R479" s="185">
        <f>Q479*H479</f>
        <v>0.013527359999999999</v>
      </c>
      <c r="S479" s="185">
        <v>0</v>
      </c>
      <c r="T479" s="186">
        <f>S479*H479</f>
        <v>0</v>
      </c>
      <c r="AR479" s="19" t="s">
        <v>352</v>
      </c>
      <c r="AT479" s="19" t="s">
        <v>232</v>
      </c>
      <c r="AU479" s="19" t="s">
        <v>82</v>
      </c>
      <c r="AY479" s="19" t="s">
        <v>154</v>
      </c>
      <c r="BE479" s="187">
        <f>IF(N479="základní",J479,0)</f>
        <v>0</v>
      </c>
      <c r="BF479" s="187">
        <f>IF(N479="snížená",J479,0)</f>
        <v>0</v>
      </c>
      <c r="BG479" s="187">
        <f>IF(N479="zákl. přenesená",J479,0)</f>
        <v>0</v>
      </c>
      <c r="BH479" s="187">
        <f>IF(N479="sníž. přenesená",J479,0)</f>
        <v>0</v>
      </c>
      <c r="BI479" s="187">
        <f>IF(N479="nulová",J479,0)</f>
        <v>0</v>
      </c>
      <c r="BJ479" s="19" t="s">
        <v>80</v>
      </c>
      <c r="BK479" s="187">
        <f>ROUND(I479*H479,2)</f>
        <v>0</v>
      </c>
      <c r="BL479" s="19" t="s">
        <v>250</v>
      </c>
      <c r="BM479" s="19" t="s">
        <v>1912</v>
      </c>
    </row>
    <row r="480" s="12" customFormat="1">
      <c r="B480" s="191"/>
      <c r="D480" s="188" t="s">
        <v>165</v>
      </c>
      <c r="F480" s="192" t="s">
        <v>1913</v>
      </c>
      <c r="H480" s="193">
        <v>96.623999999999995</v>
      </c>
      <c r="I480" s="194"/>
      <c r="L480" s="191"/>
      <c r="M480" s="195"/>
      <c r="N480" s="196"/>
      <c r="O480" s="196"/>
      <c r="P480" s="196"/>
      <c r="Q480" s="196"/>
      <c r="R480" s="196"/>
      <c r="S480" s="196"/>
      <c r="T480" s="197"/>
      <c r="AT480" s="198" t="s">
        <v>165</v>
      </c>
      <c r="AU480" s="198" t="s">
        <v>82</v>
      </c>
      <c r="AV480" s="12" t="s">
        <v>82</v>
      </c>
      <c r="AW480" s="12" t="s">
        <v>4</v>
      </c>
      <c r="AX480" s="12" t="s">
        <v>80</v>
      </c>
      <c r="AY480" s="198" t="s">
        <v>154</v>
      </c>
    </row>
    <row r="481" s="1" customFormat="1" ht="22.5" customHeight="1">
      <c r="B481" s="175"/>
      <c r="C481" s="176" t="s">
        <v>1914</v>
      </c>
      <c r="D481" s="176" t="s">
        <v>156</v>
      </c>
      <c r="E481" s="177" t="s">
        <v>1915</v>
      </c>
      <c r="F481" s="178" t="s">
        <v>1916</v>
      </c>
      <c r="G481" s="179" t="s">
        <v>1074</v>
      </c>
      <c r="H481" s="227"/>
      <c r="I481" s="181"/>
      <c r="J481" s="182">
        <f>ROUND(I481*H481,2)</f>
        <v>0</v>
      </c>
      <c r="K481" s="178" t="s">
        <v>160</v>
      </c>
      <c r="L481" s="37"/>
      <c r="M481" s="183" t="s">
        <v>3</v>
      </c>
      <c r="N481" s="184" t="s">
        <v>43</v>
      </c>
      <c r="O481" s="67"/>
      <c r="P481" s="185">
        <f>O481*H481</f>
        <v>0</v>
      </c>
      <c r="Q481" s="185">
        <v>0</v>
      </c>
      <c r="R481" s="185">
        <f>Q481*H481</f>
        <v>0</v>
      </c>
      <c r="S481" s="185">
        <v>0</v>
      </c>
      <c r="T481" s="186">
        <f>S481*H481</f>
        <v>0</v>
      </c>
      <c r="AR481" s="19" t="s">
        <v>250</v>
      </c>
      <c r="AT481" s="19" t="s">
        <v>156</v>
      </c>
      <c r="AU481" s="19" t="s">
        <v>82</v>
      </c>
      <c r="AY481" s="19" t="s">
        <v>154</v>
      </c>
      <c r="BE481" s="187">
        <f>IF(N481="základní",J481,0)</f>
        <v>0</v>
      </c>
      <c r="BF481" s="187">
        <f>IF(N481="snížená",J481,0)</f>
        <v>0</v>
      </c>
      <c r="BG481" s="187">
        <f>IF(N481="zákl. přenesená",J481,0)</f>
        <v>0</v>
      </c>
      <c r="BH481" s="187">
        <f>IF(N481="sníž. přenesená",J481,0)</f>
        <v>0</v>
      </c>
      <c r="BI481" s="187">
        <f>IF(N481="nulová",J481,0)</f>
        <v>0</v>
      </c>
      <c r="BJ481" s="19" t="s">
        <v>80</v>
      </c>
      <c r="BK481" s="187">
        <f>ROUND(I481*H481,2)</f>
        <v>0</v>
      </c>
      <c r="BL481" s="19" t="s">
        <v>250</v>
      </c>
      <c r="BM481" s="19" t="s">
        <v>1917</v>
      </c>
    </row>
    <row r="482" s="1" customFormat="1">
      <c r="B482" s="37"/>
      <c r="D482" s="188" t="s">
        <v>163</v>
      </c>
      <c r="F482" s="189" t="s">
        <v>1712</v>
      </c>
      <c r="I482" s="121"/>
      <c r="L482" s="37"/>
      <c r="M482" s="190"/>
      <c r="N482" s="67"/>
      <c r="O482" s="67"/>
      <c r="P482" s="67"/>
      <c r="Q482" s="67"/>
      <c r="R482" s="67"/>
      <c r="S482" s="67"/>
      <c r="T482" s="68"/>
      <c r="AT482" s="19" t="s">
        <v>163</v>
      </c>
      <c r="AU482" s="19" t="s">
        <v>82</v>
      </c>
    </row>
    <row r="483" s="11" customFormat="1" ht="22.8" customHeight="1">
      <c r="B483" s="162"/>
      <c r="D483" s="163" t="s">
        <v>71</v>
      </c>
      <c r="E483" s="173" t="s">
        <v>1918</v>
      </c>
      <c r="F483" s="173" t="s">
        <v>1919</v>
      </c>
      <c r="I483" s="165"/>
      <c r="J483" s="174">
        <f>BK483</f>
        <v>0</v>
      </c>
      <c r="L483" s="162"/>
      <c r="M483" s="167"/>
      <c r="N483" s="168"/>
      <c r="O483" s="168"/>
      <c r="P483" s="169">
        <f>SUM(P484:P507)</f>
        <v>0</v>
      </c>
      <c r="Q483" s="168"/>
      <c r="R483" s="169">
        <f>SUM(R484:R507)</f>
        <v>0.35934125000000006</v>
      </c>
      <c r="S483" s="168"/>
      <c r="T483" s="170">
        <f>SUM(T484:T507)</f>
        <v>0</v>
      </c>
      <c r="AR483" s="163" t="s">
        <v>82</v>
      </c>
      <c r="AT483" s="171" t="s">
        <v>71</v>
      </c>
      <c r="AU483" s="171" t="s">
        <v>80</v>
      </c>
      <c r="AY483" s="163" t="s">
        <v>154</v>
      </c>
      <c r="BK483" s="172">
        <f>SUM(BK484:BK507)</f>
        <v>0</v>
      </c>
    </row>
    <row r="484" s="1" customFormat="1" ht="16.5" customHeight="1">
      <c r="B484" s="175"/>
      <c r="C484" s="176" t="s">
        <v>1920</v>
      </c>
      <c r="D484" s="176" t="s">
        <v>156</v>
      </c>
      <c r="E484" s="177" t="s">
        <v>1921</v>
      </c>
      <c r="F484" s="178" t="s">
        <v>1922</v>
      </c>
      <c r="G484" s="179" t="s">
        <v>241</v>
      </c>
      <c r="H484" s="180">
        <v>1</v>
      </c>
      <c r="I484" s="181"/>
      <c r="J484" s="182">
        <f>ROUND(I484*H484,2)</f>
        <v>0</v>
      </c>
      <c r="K484" s="178" t="s">
        <v>160</v>
      </c>
      <c r="L484" s="37"/>
      <c r="M484" s="183" t="s">
        <v>3</v>
      </c>
      <c r="N484" s="184" t="s">
        <v>43</v>
      </c>
      <c r="O484" s="67"/>
      <c r="P484" s="185">
        <f>O484*H484</f>
        <v>0</v>
      </c>
      <c r="Q484" s="185">
        <v>0.00044000000000000002</v>
      </c>
      <c r="R484" s="185">
        <f>Q484*H484</f>
        <v>0.00044000000000000002</v>
      </c>
      <c r="S484" s="185">
        <v>0</v>
      </c>
      <c r="T484" s="186">
        <f>S484*H484</f>
        <v>0</v>
      </c>
      <c r="AR484" s="19" t="s">
        <v>250</v>
      </c>
      <c r="AT484" s="19" t="s">
        <v>156</v>
      </c>
      <c r="AU484" s="19" t="s">
        <v>82</v>
      </c>
      <c r="AY484" s="19" t="s">
        <v>154</v>
      </c>
      <c r="BE484" s="187">
        <f>IF(N484="základní",J484,0)</f>
        <v>0</v>
      </c>
      <c r="BF484" s="187">
        <f>IF(N484="snížená",J484,0)</f>
        <v>0</v>
      </c>
      <c r="BG484" s="187">
        <f>IF(N484="zákl. přenesená",J484,0)</f>
        <v>0</v>
      </c>
      <c r="BH484" s="187">
        <f>IF(N484="sníž. přenesená",J484,0)</f>
        <v>0</v>
      </c>
      <c r="BI484" s="187">
        <f>IF(N484="nulová",J484,0)</f>
        <v>0</v>
      </c>
      <c r="BJ484" s="19" t="s">
        <v>80</v>
      </c>
      <c r="BK484" s="187">
        <f>ROUND(I484*H484,2)</f>
        <v>0</v>
      </c>
      <c r="BL484" s="19" t="s">
        <v>250</v>
      </c>
      <c r="BM484" s="19" t="s">
        <v>1923</v>
      </c>
    </row>
    <row r="485" s="1" customFormat="1">
      <c r="B485" s="37"/>
      <c r="D485" s="188" t="s">
        <v>163</v>
      </c>
      <c r="F485" s="189" t="s">
        <v>1924</v>
      </c>
      <c r="I485" s="121"/>
      <c r="L485" s="37"/>
      <c r="M485" s="190"/>
      <c r="N485" s="67"/>
      <c r="O485" s="67"/>
      <c r="P485" s="67"/>
      <c r="Q485" s="67"/>
      <c r="R485" s="67"/>
      <c r="S485" s="67"/>
      <c r="T485" s="68"/>
      <c r="AT485" s="19" t="s">
        <v>163</v>
      </c>
      <c r="AU485" s="19" t="s">
        <v>82</v>
      </c>
    </row>
    <row r="486" s="1" customFormat="1" ht="16.5" customHeight="1">
      <c r="B486" s="175"/>
      <c r="C486" s="207" t="s">
        <v>1925</v>
      </c>
      <c r="D486" s="207" t="s">
        <v>232</v>
      </c>
      <c r="E486" s="208" t="s">
        <v>1926</v>
      </c>
      <c r="F486" s="209" t="s">
        <v>1927</v>
      </c>
      <c r="G486" s="210" t="s">
        <v>241</v>
      </c>
      <c r="H486" s="211">
        <v>1</v>
      </c>
      <c r="I486" s="212"/>
      <c r="J486" s="213">
        <f>ROUND(I486*H486,2)</f>
        <v>0</v>
      </c>
      <c r="K486" s="209" t="s">
        <v>160</v>
      </c>
      <c r="L486" s="214"/>
      <c r="M486" s="215" t="s">
        <v>3</v>
      </c>
      <c r="N486" s="216" t="s">
        <v>43</v>
      </c>
      <c r="O486" s="67"/>
      <c r="P486" s="185">
        <f>O486*H486</f>
        <v>0</v>
      </c>
      <c r="Q486" s="185">
        <v>0.028000000000000001</v>
      </c>
      <c r="R486" s="185">
        <f>Q486*H486</f>
        <v>0.028000000000000001</v>
      </c>
      <c r="S486" s="185">
        <v>0</v>
      </c>
      <c r="T486" s="186">
        <f>S486*H486</f>
        <v>0</v>
      </c>
      <c r="AR486" s="19" t="s">
        <v>352</v>
      </c>
      <c r="AT486" s="19" t="s">
        <v>232</v>
      </c>
      <c r="AU486" s="19" t="s">
        <v>82</v>
      </c>
      <c r="AY486" s="19" t="s">
        <v>154</v>
      </c>
      <c r="BE486" s="187">
        <f>IF(N486="základní",J486,0)</f>
        <v>0</v>
      </c>
      <c r="BF486" s="187">
        <f>IF(N486="snížená",J486,0)</f>
        <v>0</v>
      </c>
      <c r="BG486" s="187">
        <f>IF(N486="zákl. přenesená",J486,0)</f>
        <v>0</v>
      </c>
      <c r="BH486" s="187">
        <f>IF(N486="sníž. přenesená",J486,0)</f>
        <v>0</v>
      </c>
      <c r="BI486" s="187">
        <f>IF(N486="nulová",J486,0)</f>
        <v>0</v>
      </c>
      <c r="BJ486" s="19" t="s">
        <v>80</v>
      </c>
      <c r="BK486" s="187">
        <f>ROUND(I486*H486,2)</f>
        <v>0</v>
      </c>
      <c r="BL486" s="19" t="s">
        <v>250</v>
      </c>
      <c r="BM486" s="19" t="s">
        <v>1928</v>
      </c>
    </row>
    <row r="487" s="1" customFormat="1" ht="16.5" customHeight="1">
      <c r="B487" s="175"/>
      <c r="C487" s="176" t="s">
        <v>1929</v>
      </c>
      <c r="D487" s="176" t="s">
        <v>156</v>
      </c>
      <c r="E487" s="177" t="s">
        <v>1930</v>
      </c>
      <c r="F487" s="178" t="s">
        <v>1931</v>
      </c>
      <c r="G487" s="179" t="s">
        <v>206</v>
      </c>
      <c r="H487" s="180">
        <v>3.375</v>
      </c>
      <c r="I487" s="181"/>
      <c r="J487" s="182">
        <f>ROUND(I487*H487,2)</f>
        <v>0</v>
      </c>
      <c r="K487" s="178" t="s">
        <v>160</v>
      </c>
      <c r="L487" s="37"/>
      <c r="M487" s="183" t="s">
        <v>3</v>
      </c>
      <c r="N487" s="184" t="s">
        <v>43</v>
      </c>
      <c r="O487" s="67"/>
      <c r="P487" s="185">
        <f>O487*H487</f>
        <v>0</v>
      </c>
      <c r="Q487" s="185">
        <v>0.00027</v>
      </c>
      <c r="R487" s="185">
        <f>Q487*H487</f>
        <v>0.00091125000000000006</v>
      </c>
      <c r="S487" s="185">
        <v>0</v>
      </c>
      <c r="T487" s="186">
        <f>S487*H487</f>
        <v>0</v>
      </c>
      <c r="AR487" s="19" t="s">
        <v>250</v>
      </c>
      <c r="AT487" s="19" t="s">
        <v>156</v>
      </c>
      <c r="AU487" s="19" t="s">
        <v>82</v>
      </c>
      <c r="AY487" s="19" t="s">
        <v>154</v>
      </c>
      <c r="BE487" s="187">
        <f>IF(N487="základní",J487,0)</f>
        <v>0</v>
      </c>
      <c r="BF487" s="187">
        <f>IF(N487="snížená",J487,0)</f>
        <v>0</v>
      </c>
      <c r="BG487" s="187">
        <f>IF(N487="zákl. přenesená",J487,0)</f>
        <v>0</v>
      </c>
      <c r="BH487" s="187">
        <f>IF(N487="sníž. přenesená",J487,0)</f>
        <v>0</v>
      </c>
      <c r="BI487" s="187">
        <f>IF(N487="nulová",J487,0)</f>
        <v>0</v>
      </c>
      <c r="BJ487" s="19" t="s">
        <v>80</v>
      </c>
      <c r="BK487" s="187">
        <f>ROUND(I487*H487,2)</f>
        <v>0</v>
      </c>
      <c r="BL487" s="19" t="s">
        <v>250</v>
      </c>
      <c r="BM487" s="19" t="s">
        <v>1932</v>
      </c>
    </row>
    <row r="488" s="1" customFormat="1">
      <c r="B488" s="37"/>
      <c r="D488" s="188" t="s">
        <v>163</v>
      </c>
      <c r="F488" s="189" t="s">
        <v>1933</v>
      </c>
      <c r="I488" s="121"/>
      <c r="L488" s="37"/>
      <c r="M488" s="190"/>
      <c r="N488" s="67"/>
      <c r="O488" s="67"/>
      <c r="P488" s="67"/>
      <c r="Q488" s="67"/>
      <c r="R488" s="67"/>
      <c r="S488" s="67"/>
      <c r="T488" s="68"/>
      <c r="AT488" s="19" t="s">
        <v>163</v>
      </c>
      <c r="AU488" s="19" t="s">
        <v>82</v>
      </c>
    </row>
    <row r="489" s="12" customFormat="1">
      <c r="B489" s="191"/>
      <c r="D489" s="188" t="s">
        <v>165</v>
      </c>
      <c r="E489" s="198" t="s">
        <v>3</v>
      </c>
      <c r="F489" s="192" t="s">
        <v>1934</v>
      </c>
      <c r="H489" s="193">
        <v>3.375</v>
      </c>
      <c r="I489" s="194"/>
      <c r="L489" s="191"/>
      <c r="M489" s="195"/>
      <c r="N489" s="196"/>
      <c r="O489" s="196"/>
      <c r="P489" s="196"/>
      <c r="Q489" s="196"/>
      <c r="R489" s="196"/>
      <c r="S489" s="196"/>
      <c r="T489" s="197"/>
      <c r="AT489" s="198" t="s">
        <v>165</v>
      </c>
      <c r="AU489" s="198" t="s">
        <v>82</v>
      </c>
      <c r="AV489" s="12" t="s">
        <v>82</v>
      </c>
      <c r="AW489" s="12" t="s">
        <v>33</v>
      </c>
      <c r="AX489" s="12" t="s">
        <v>80</v>
      </c>
      <c r="AY489" s="198" t="s">
        <v>154</v>
      </c>
    </row>
    <row r="490" s="1" customFormat="1" ht="16.5" customHeight="1">
      <c r="B490" s="175"/>
      <c r="C490" s="207" t="s">
        <v>1935</v>
      </c>
      <c r="D490" s="207" t="s">
        <v>232</v>
      </c>
      <c r="E490" s="208" t="s">
        <v>1936</v>
      </c>
      <c r="F490" s="209" t="s">
        <v>1937</v>
      </c>
      <c r="G490" s="210" t="s">
        <v>206</v>
      </c>
      <c r="H490" s="211">
        <v>3.375</v>
      </c>
      <c r="I490" s="212"/>
      <c r="J490" s="213">
        <f>ROUND(I490*H490,2)</f>
        <v>0</v>
      </c>
      <c r="K490" s="209" t="s">
        <v>160</v>
      </c>
      <c r="L490" s="214"/>
      <c r="M490" s="215" t="s">
        <v>3</v>
      </c>
      <c r="N490" s="216" t="s">
        <v>43</v>
      </c>
      <c r="O490" s="67"/>
      <c r="P490" s="185">
        <f>O490*H490</f>
        <v>0</v>
      </c>
      <c r="Q490" s="185">
        <v>0.03056</v>
      </c>
      <c r="R490" s="185">
        <f>Q490*H490</f>
        <v>0.10314</v>
      </c>
      <c r="S490" s="185">
        <v>0</v>
      </c>
      <c r="T490" s="186">
        <f>S490*H490</f>
        <v>0</v>
      </c>
      <c r="AR490" s="19" t="s">
        <v>352</v>
      </c>
      <c r="AT490" s="19" t="s">
        <v>232</v>
      </c>
      <c r="AU490" s="19" t="s">
        <v>82</v>
      </c>
      <c r="AY490" s="19" t="s">
        <v>154</v>
      </c>
      <c r="BE490" s="187">
        <f>IF(N490="základní",J490,0)</f>
        <v>0</v>
      </c>
      <c r="BF490" s="187">
        <f>IF(N490="snížená",J490,0)</f>
        <v>0</v>
      </c>
      <c r="BG490" s="187">
        <f>IF(N490="zákl. přenesená",J490,0)</f>
        <v>0</v>
      </c>
      <c r="BH490" s="187">
        <f>IF(N490="sníž. přenesená",J490,0)</f>
        <v>0</v>
      </c>
      <c r="BI490" s="187">
        <f>IF(N490="nulová",J490,0)</f>
        <v>0</v>
      </c>
      <c r="BJ490" s="19" t="s">
        <v>80</v>
      </c>
      <c r="BK490" s="187">
        <f>ROUND(I490*H490,2)</f>
        <v>0</v>
      </c>
      <c r="BL490" s="19" t="s">
        <v>250</v>
      </c>
      <c r="BM490" s="19" t="s">
        <v>1938</v>
      </c>
    </row>
    <row r="491" s="12" customFormat="1">
      <c r="B491" s="191"/>
      <c r="D491" s="188" t="s">
        <v>165</v>
      </c>
      <c r="E491" s="198" t="s">
        <v>3</v>
      </c>
      <c r="F491" s="192" t="s">
        <v>1939</v>
      </c>
      <c r="H491" s="193">
        <v>3.375</v>
      </c>
      <c r="I491" s="194"/>
      <c r="L491" s="191"/>
      <c r="M491" s="195"/>
      <c r="N491" s="196"/>
      <c r="O491" s="196"/>
      <c r="P491" s="196"/>
      <c r="Q491" s="196"/>
      <c r="R491" s="196"/>
      <c r="S491" s="196"/>
      <c r="T491" s="197"/>
      <c r="AT491" s="198" t="s">
        <v>165</v>
      </c>
      <c r="AU491" s="198" t="s">
        <v>82</v>
      </c>
      <c r="AV491" s="12" t="s">
        <v>82</v>
      </c>
      <c r="AW491" s="12" t="s">
        <v>33</v>
      </c>
      <c r="AX491" s="12" t="s">
        <v>80</v>
      </c>
      <c r="AY491" s="198" t="s">
        <v>154</v>
      </c>
    </row>
    <row r="492" s="1" customFormat="1" ht="22.5" customHeight="1">
      <c r="B492" s="175"/>
      <c r="C492" s="176" t="s">
        <v>1940</v>
      </c>
      <c r="D492" s="176" t="s">
        <v>156</v>
      </c>
      <c r="E492" s="177" t="s">
        <v>1941</v>
      </c>
      <c r="F492" s="178" t="s">
        <v>1942</v>
      </c>
      <c r="G492" s="179" t="s">
        <v>241</v>
      </c>
      <c r="H492" s="180">
        <v>3</v>
      </c>
      <c r="I492" s="181"/>
      <c r="J492" s="182">
        <f>ROUND(I492*H492,2)</f>
        <v>0</v>
      </c>
      <c r="K492" s="178" t="s">
        <v>160</v>
      </c>
      <c r="L492" s="37"/>
      <c r="M492" s="183" t="s">
        <v>3</v>
      </c>
      <c r="N492" s="184" t="s">
        <v>43</v>
      </c>
      <c r="O492" s="67"/>
      <c r="P492" s="185">
        <f>O492*H492</f>
        <v>0</v>
      </c>
      <c r="Q492" s="185">
        <v>0</v>
      </c>
      <c r="R492" s="185">
        <f>Q492*H492</f>
        <v>0</v>
      </c>
      <c r="S492" s="185">
        <v>0</v>
      </c>
      <c r="T492" s="186">
        <f>S492*H492</f>
        <v>0</v>
      </c>
      <c r="AR492" s="19" t="s">
        <v>250</v>
      </c>
      <c r="AT492" s="19" t="s">
        <v>156</v>
      </c>
      <c r="AU492" s="19" t="s">
        <v>82</v>
      </c>
      <c r="AY492" s="19" t="s">
        <v>154</v>
      </c>
      <c r="BE492" s="187">
        <f>IF(N492="základní",J492,0)</f>
        <v>0</v>
      </c>
      <c r="BF492" s="187">
        <f>IF(N492="snížená",J492,0)</f>
        <v>0</v>
      </c>
      <c r="BG492" s="187">
        <f>IF(N492="zákl. přenesená",J492,0)</f>
        <v>0</v>
      </c>
      <c r="BH492" s="187">
        <f>IF(N492="sníž. přenesená",J492,0)</f>
        <v>0</v>
      </c>
      <c r="BI492" s="187">
        <f>IF(N492="nulová",J492,0)</f>
        <v>0</v>
      </c>
      <c r="BJ492" s="19" t="s">
        <v>80</v>
      </c>
      <c r="BK492" s="187">
        <f>ROUND(I492*H492,2)</f>
        <v>0</v>
      </c>
      <c r="BL492" s="19" t="s">
        <v>250</v>
      </c>
      <c r="BM492" s="19" t="s">
        <v>1943</v>
      </c>
    </row>
    <row r="493" s="1" customFormat="1">
      <c r="B493" s="37"/>
      <c r="D493" s="188" t="s">
        <v>163</v>
      </c>
      <c r="F493" s="189" t="s">
        <v>1944</v>
      </c>
      <c r="I493" s="121"/>
      <c r="L493" s="37"/>
      <c r="M493" s="190"/>
      <c r="N493" s="67"/>
      <c r="O493" s="67"/>
      <c r="P493" s="67"/>
      <c r="Q493" s="67"/>
      <c r="R493" s="67"/>
      <c r="S493" s="67"/>
      <c r="T493" s="68"/>
      <c r="AT493" s="19" t="s">
        <v>163</v>
      </c>
      <c r="AU493" s="19" t="s">
        <v>82</v>
      </c>
    </row>
    <row r="494" s="12" customFormat="1">
      <c r="B494" s="191"/>
      <c r="D494" s="188" t="s">
        <v>165</v>
      </c>
      <c r="E494" s="198" t="s">
        <v>3</v>
      </c>
      <c r="F494" s="192" t="s">
        <v>1945</v>
      </c>
      <c r="H494" s="193">
        <v>2</v>
      </c>
      <c r="I494" s="194"/>
      <c r="L494" s="191"/>
      <c r="M494" s="195"/>
      <c r="N494" s="196"/>
      <c r="O494" s="196"/>
      <c r="P494" s="196"/>
      <c r="Q494" s="196"/>
      <c r="R494" s="196"/>
      <c r="S494" s="196"/>
      <c r="T494" s="197"/>
      <c r="AT494" s="198" t="s">
        <v>165</v>
      </c>
      <c r="AU494" s="198" t="s">
        <v>82</v>
      </c>
      <c r="AV494" s="12" t="s">
        <v>82</v>
      </c>
      <c r="AW494" s="12" t="s">
        <v>33</v>
      </c>
      <c r="AX494" s="12" t="s">
        <v>72</v>
      </c>
      <c r="AY494" s="198" t="s">
        <v>154</v>
      </c>
    </row>
    <row r="495" s="12" customFormat="1">
      <c r="B495" s="191"/>
      <c r="D495" s="188" t="s">
        <v>165</v>
      </c>
      <c r="E495" s="198" t="s">
        <v>3</v>
      </c>
      <c r="F495" s="192" t="s">
        <v>1946</v>
      </c>
      <c r="H495" s="193">
        <v>1</v>
      </c>
      <c r="I495" s="194"/>
      <c r="L495" s="191"/>
      <c r="M495" s="195"/>
      <c r="N495" s="196"/>
      <c r="O495" s="196"/>
      <c r="P495" s="196"/>
      <c r="Q495" s="196"/>
      <c r="R495" s="196"/>
      <c r="S495" s="196"/>
      <c r="T495" s="197"/>
      <c r="AT495" s="198" t="s">
        <v>165</v>
      </c>
      <c r="AU495" s="198" t="s">
        <v>82</v>
      </c>
      <c r="AV495" s="12" t="s">
        <v>82</v>
      </c>
      <c r="AW495" s="12" t="s">
        <v>33</v>
      </c>
      <c r="AX495" s="12" t="s">
        <v>72</v>
      </c>
      <c r="AY495" s="198" t="s">
        <v>154</v>
      </c>
    </row>
    <row r="496" s="13" customFormat="1">
      <c r="B496" s="199"/>
      <c r="D496" s="188" t="s">
        <v>165</v>
      </c>
      <c r="E496" s="200" t="s">
        <v>3</v>
      </c>
      <c r="F496" s="201" t="s">
        <v>179</v>
      </c>
      <c r="H496" s="202">
        <v>3</v>
      </c>
      <c r="I496" s="203"/>
      <c r="L496" s="199"/>
      <c r="M496" s="204"/>
      <c r="N496" s="205"/>
      <c r="O496" s="205"/>
      <c r="P496" s="205"/>
      <c r="Q496" s="205"/>
      <c r="R496" s="205"/>
      <c r="S496" s="205"/>
      <c r="T496" s="206"/>
      <c r="AT496" s="200" t="s">
        <v>165</v>
      </c>
      <c r="AU496" s="200" t="s">
        <v>82</v>
      </c>
      <c r="AV496" s="13" t="s">
        <v>161</v>
      </c>
      <c r="AW496" s="13" t="s">
        <v>33</v>
      </c>
      <c r="AX496" s="13" t="s">
        <v>80</v>
      </c>
      <c r="AY496" s="200" t="s">
        <v>154</v>
      </c>
    </row>
    <row r="497" s="1" customFormat="1" ht="16.5" customHeight="1">
      <c r="B497" s="175"/>
      <c r="C497" s="207" t="s">
        <v>1947</v>
      </c>
      <c r="D497" s="207" t="s">
        <v>232</v>
      </c>
      <c r="E497" s="208" t="s">
        <v>1948</v>
      </c>
      <c r="F497" s="209" t="s">
        <v>1949</v>
      </c>
      <c r="G497" s="210" t="s">
        <v>241</v>
      </c>
      <c r="H497" s="211">
        <v>2</v>
      </c>
      <c r="I497" s="212"/>
      <c r="J497" s="213">
        <f>ROUND(I497*H497,2)</f>
        <v>0</v>
      </c>
      <c r="K497" s="209" t="s">
        <v>3</v>
      </c>
      <c r="L497" s="214"/>
      <c r="M497" s="215" t="s">
        <v>3</v>
      </c>
      <c r="N497" s="216" t="s">
        <v>43</v>
      </c>
      <c r="O497" s="67"/>
      <c r="P497" s="185">
        <f>O497*H497</f>
        <v>0</v>
      </c>
      <c r="Q497" s="185">
        <v>0.048000000000000001</v>
      </c>
      <c r="R497" s="185">
        <f>Q497*H497</f>
        <v>0.096000000000000002</v>
      </c>
      <c r="S497" s="185">
        <v>0</v>
      </c>
      <c r="T497" s="186">
        <f>S497*H497</f>
        <v>0</v>
      </c>
      <c r="AR497" s="19" t="s">
        <v>352</v>
      </c>
      <c r="AT497" s="19" t="s">
        <v>232</v>
      </c>
      <c r="AU497" s="19" t="s">
        <v>82</v>
      </c>
      <c r="AY497" s="19" t="s">
        <v>154</v>
      </c>
      <c r="BE497" s="187">
        <f>IF(N497="základní",J497,0)</f>
        <v>0</v>
      </c>
      <c r="BF497" s="187">
        <f>IF(N497="snížená",J497,0)</f>
        <v>0</v>
      </c>
      <c r="BG497" s="187">
        <f>IF(N497="zákl. přenesená",J497,0)</f>
        <v>0</v>
      </c>
      <c r="BH497" s="187">
        <f>IF(N497="sníž. přenesená",J497,0)</f>
        <v>0</v>
      </c>
      <c r="BI497" s="187">
        <f>IF(N497="nulová",J497,0)</f>
        <v>0</v>
      </c>
      <c r="BJ497" s="19" t="s">
        <v>80</v>
      </c>
      <c r="BK497" s="187">
        <f>ROUND(I497*H497,2)</f>
        <v>0</v>
      </c>
      <c r="BL497" s="19" t="s">
        <v>250</v>
      </c>
      <c r="BM497" s="19" t="s">
        <v>1950</v>
      </c>
    </row>
    <row r="498" s="1" customFormat="1" ht="16.5" customHeight="1">
      <c r="B498" s="175"/>
      <c r="C498" s="207" t="s">
        <v>1951</v>
      </c>
      <c r="D498" s="207" t="s">
        <v>232</v>
      </c>
      <c r="E498" s="208" t="s">
        <v>1952</v>
      </c>
      <c r="F498" s="209" t="s">
        <v>1953</v>
      </c>
      <c r="G498" s="210" t="s">
        <v>241</v>
      </c>
      <c r="H498" s="211">
        <v>1</v>
      </c>
      <c r="I498" s="212"/>
      <c r="J498" s="213">
        <f>ROUND(I498*H498,2)</f>
        <v>0</v>
      </c>
      <c r="K498" s="209" t="s">
        <v>3</v>
      </c>
      <c r="L498" s="214"/>
      <c r="M498" s="215" t="s">
        <v>3</v>
      </c>
      <c r="N498" s="216" t="s">
        <v>43</v>
      </c>
      <c r="O498" s="67"/>
      <c r="P498" s="185">
        <f>O498*H498</f>
        <v>0</v>
      </c>
      <c r="Q498" s="185">
        <v>0.052999999999999998</v>
      </c>
      <c r="R498" s="185">
        <f>Q498*H498</f>
        <v>0.052999999999999998</v>
      </c>
      <c r="S498" s="185">
        <v>0</v>
      </c>
      <c r="T498" s="186">
        <f>S498*H498</f>
        <v>0</v>
      </c>
      <c r="AR498" s="19" t="s">
        <v>352</v>
      </c>
      <c r="AT498" s="19" t="s">
        <v>232</v>
      </c>
      <c r="AU498" s="19" t="s">
        <v>82</v>
      </c>
      <c r="AY498" s="19" t="s">
        <v>154</v>
      </c>
      <c r="BE498" s="187">
        <f>IF(N498="základní",J498,0)</f>
        <v>0</v>
      </c>
      <c r="BF498" s="187">
        <f>IF(N498="snížená",J498,0)</f>
        <v>0</v>
      </c>
      <c r="BG498" s="187">
        <f>IF(N498="zákl. přenesená",J498,0)</f>
        <v>0</v>
      </c>
      <c r="BH498" s="187">
        <f>IF(N498="sníž. přenesená",J498,0)</f>
        <v>0</v>
      </c>
      <c r="BI498" s="187">
        <f>IF(N498="nulová",J498,0)</f>
        <v>0</v>
      </c>
      <c r="BJ498" s="19" t="s">
        <v>80</v>
      </c>
      <c r="BK498" s="187">
        <f>ROUND(I498*H498,2)</f>
        <v>0</v>
      </c>
      <c r="BL498" s="19" t="s">
        <v>250</v>
      </c>
      <c r="BM498" s="19" t="s">
        <v>1954</v>
      </c>
    </row>
    <row r="499" s="1" customFormat="1" ht="16.5" customHeight="1">
      <c r="B499" s="175"/>
      <c r="C499" s="176" t="s">
        <v>1955</v>
      </c>
      <c r="D499" s="176" t="s">
        <v>156</v>
      </c>
      <c r="E499" s="177" t="s">
        <v>1956</v>
      </c>
      <c r="F499" s="178" t="s">
        <v>1957</v>
      </c>
      <c r="G499" s="179" t="s">
        <v>241</v>
      </c>
      <c r="H499" s="180">
        <v>1</v>
      </c>
      <c r="I499" s="181"/>
      <c r="J499" s="182">
        <f>ROUND(I499*H499,2)</f>
        <v>0</v>
      </c>
      <c r="K499" s="178" t="s">
        <v>160</v>
      </c>
      <c r="L499" s="37"/>
      <c r="M499" s="183" t="s">
        <v>3</v>
      </c>
      <c r="N499" s="184" t="s">
        <v>43</v>
      </c>
      <c r="O499" s="67"/>
      <c r="P499" s="185">
        <f>O499*H499</f>
        <v>0</v>
      </c>
      <c r="Q499" s="185">
        <v>0.00088000000000000003</v>
      </c>
      <c r="R499" s="185">
        <f>Q499*H499</f>
        <v>0.00088000000000000003</v>
      </c>
      <c r="S499" s="185">
        <v>0</v>
      </c>
      <c r="T499" s="186">
        <f>S499*H499</f>
        <v>0</v>
      </c>
      <c r="AR499" s="19" t="s">
        <v>250</v>
      </c>
      <c r="AT499" s="19" t="s">
        <v>156</v>
      </c>
      <c r="AU499" s="19" t="s">
        <v>82</v>
      </c>
      <c r="AY499" s="19" t="s">
        <v>154</v>
      </c>
      <c r="BE499" s="187">
        <f>IF(N499="základní",J499,0)</f>
        <v>0</v>
      </c>
      <c r="BF499" s="187">
        <f>IF(N499="snížená",J499,0)</f>
        <v>0</v>
      </c>
      <c r="BG499" s="187">
        <f>IF(N499="zákl. přenesená",J499,0)</f>
        <v>0</v>
      </c>
      <c r="BH499" s="187">
        <f>IF(N499="sníž. přenesená",J499,0)</f>
        <v>0</v>
      </c>
      <c r="BI499" s="187">
        <f>IF(N499="nulová",J499,0)</f>
        <v>0</v>
      </c>
      <c r="BJ499" s="19" t="s">
        <v>80</v>
      </c>
      <c r="BK499" s="187">
        <f>ROUND(I499*H499,2)</f>
        <v>0</v>
      </c>
      <c r="BL499" s="19" t="s">
        <v>250</v>
      </c>
      <c r="BM499" s="19" t="s">
        <v>1958</v>
      </c>
    </row>
    <row r="500" s="1" customFormat="1">
      <c r="B500" s="37"/>
      <c r="D500" s="188" t="s">
        <v>163</v>
      </c>
      <c r="F500" s="189" t="s">
        <v>1944</v>
      </c>
      <c r="I500" s="121"/>
      <c r="L500" s="37"/>
      <c r="M500" s="190"/>
      <c r="N500" s="67"/>
      <c r="O500" s="67"/>
      <c r="P500" s="67"/>
      <c r="Q500" s="67"/>
      <c r="R500" s="67"/>
      <c r="S500" s="67"/>
      <c r="T500" s="68"/>
      <c r="AT500" s="19" t="s">
        <v>163</v>
      </c>
      <c r="AU500" s="19" t="s">
        <v>82</v>
      </c>
    </row>
    <row r="501" s="1" customFormat="1" ht="16.5" customHeight="1">
      <c r="B501" s="175"/>
      <c r="C501" s="207" t="s">
        <v>1959</v>
      </c>
      <c r="D501" s="207" t="s">
        <v>232</v>
      </c>
      <c r="E501" s="208" t="s">
        <v>1960</v>
      </c>
      <c r="F501" s="209" t="s">
        <v>1961</v>
      </c>
      <c r="G501" s="210" t="s">
        <v>241</v>
      </c>
      <c r="H501" s="211">
        <v>1</v>
      </c>
      <c r="I501" s="212"/>
      <c r="J501" s="213">
        <f>ROUND(I501*H501,2)</f>
        <v>0</v>
      </c>
      <c r="K501" s="209" t="s">
        <v>3</v>
      </c>
      <c r="L501" s="214"/>
      <c r="M501" s="215" t="s">
        <v>3</v>
      </c>
      <c r="N501" s="216" t="s">
        <v>43</v>
      </c>
      <c r="O501" s="67"/>
      <c r="P501" s="185">
        <f>O501*H501</f>
        <v>0</v>
      </c>
      <c r="Q501" s="185">
        <v>0.073999999999999996</v>
      </c>
      <c r="R501" s="185">
        <f>Q501*H501</f>
        <v>0.073999999999999996</v>
      </c>
      <c r="S501" s="185">
        <v>0</v>
      </c>
      <c r="T501" s="186">
        <f>S501*H501</f>
        <v>0</v>
      </c>
      <c r="AR501" s="19" t="s">
        <v>352</v>
      </c>
      <c r="AT501" s="19" t="s">
        <v>232</v>
      </c>
      <c r="AU501" s="19" t="s">
        <v>82</v>
      </c>
      <c r="AY501" s="19" t="s">
        <v>154</v>
      </c>
      <c r="BE501" s="187">
        <f>IF(N501="základní",J501,0)</f>
        <v>0</v>
      </c>
      <c r="BF501" s="187">
        <f>IF(N501="snížená",J501,0)</f>
        <v>0</v>
      </c>
      <c r="BG501" s="187">
        <f>IF(N501="zákl. přenesená",J501,0)</f>
        <v>0</v>
      </c>
      <c r="BH501" s="187">
        <f>IF(N501="sníž. přenesená",J501,0)</f>
        <v>0</v>
      </c>
      <c r="BI501" s="187">
        <f>IF(N501="nulová",J501,0)</f>
        <v>0</v>
      </c>
      <c r="BJ501" s="19" t="s">
        <v>80</v>
      </c>
      <c r="BK501" s="187">
        <f>ROUND(I501*H501,2)</f>
        <v>0</v>
      </c>
      <c r="BL501" s="19" t="s">
        <v>250</v>
      </c>
      <c r="BM501" s="19" t="s">
        <v>1962</v>
      </c>
    </row>
    <row r="502" s="1" customFormat="1" ht="22.5" customHeight="1">
      <c r="B502" s="175"/>
      <c r="C502" s="176" t="s">
        <v>1963</v>
      </c>
      <c r="D502" s="176" t="s">
        <v>156</v>
      </c>
      <c r="E502" s="177" t="s">
        <v>1964</v>
      </c>
      <c r="F502" s="178" t="s">
        <v>1965</v>
      </c>
      <c r="G502" s="179" t="s">
        <v>241</v>
      </c>
      <c r="H502" s="180">
        <v>3</v>
      </c>
      <c r="I502" s="181"/>
      <c r="J502" s="182">
        <f>ROUND(I502*H502,2)</f>
        <v>0</v>
      </c>
      <c r="K502" s="178" t="s">
        <v>160</v>
      </c>
      <c r="L502" s="37"/>
      <c r="M502" s="183" t="s">
        <v>3</v>
      </c>
      <c r="N502" s="184" t="s">
        <v>43</v>
      </c>
      <c r="O502" s="67"/>
      <c r="P502" s="185">
        <f>O502*H502</f>
        <v>0</v>
      </c>
      <c r="Q502" s="185">
        <v>0</v>
      </c>
      <c r="R502" s="185">
        <f>Q502*H502</f>
        <v>0</v>
      </c>
      <c r="S502" s="185">
        <v>0</v>
      </c>
      <c r="T502" s="186">
        <f>S502*H502</f>
        <v>0</v>
      </c>
      <c r="AR502" s="19" t="s">
        <v>250</v>
      </c>
      <c r="AT502" s="19" t="s">
        <v>156</v>
      </c>
      <c r="AU502" s="19" t="s">
        <v>82</v>
      </c>
      <c r="AY502" s="19" t="s">
        <v>154</v>
      </c>
      <c r="BE502" s="187">
        <f>IF(N502="základní",J502,0)</f>
        <v>0</v>
      </c>
      <c r="BF502" s="187">
        <f>IF(N502="snížená",J502,0)</f>
        <v>0</v>
      </c>
      <c r="BG502" s="187">
        <f>IF(N502="zákl. přenesená",J502,0)</f>
        <v>0</v>
      </c>
      <c r="BH502" s="187">
        <f>IF(N502="sníž. přenesená",J502,0)</f>
        <v>0</v>
      </c>
      <c r="BI502" s="187">
        <f>IF(N502="nulová",J502,0)</f>
        <v>0</v>
      </c>
      <c r="BJ502" s="19" t="s">
        <v>80</v>
      </c>
      <c r="BK502" s="187">
        <f>ROUND(I502*H502,2)</f>
        <v>0</v>
      </c>
      <c r="BL502" s="19" t="s">
        <v>250</v>
      </c>
      <c r="BM502" s="19" t="s">
        <v>1966</v>
      </c>
    </row>
    <row r="503" s="1" customFormat="1">
      <c r="B503" s="37"/>
      <c r="D503" s="188" t="s">
        <v>163</v>
      </c>
      <c r="F503" s="189" t="s">
        <v>1967</v>
      </c>
      <c r="I503" s="121"/>
      <c r="L503" s="37"/>
      <c r="M503" s="190"/>
      <c r="N503" s="67"/>
      <c r="O503" s="67"/>
      <c r="P503" s="67"/>
      <c r="Q503" s="67"/>
      <c r="R503" s="67"/>
      <c r="S503" s="67"/>
      <c r="T503" s="68"/>
      <c r="AT503" s="19" t="s">
        <v>163</v>
      </c>
      <c r="AU503" s="19" t="s">
        <v>82</v>
      </c>
    </row>
    <row r="504" s="1" customFormat="1" ht="16.5" customHeight="1">
      <c r="B504" s="175"/>
      <c r="C504" s="207" t="s">
        <v>1968</v>
      </c>
      <c r="D504" s="207" t="s">
        <v>232</v>
      </c>
      <c r="E504" s="208" t="s">
        <v>1969</v>
      </c>
      <c r="F504" s="209" t="s">
        <v>1970</v>
      </c>
      <c r="G504" s="210" t="s">
        <v>253</v>
      </c>
      <c r="H504" s="211">
        <v>2.7000000000000002</v>
      </c>
      <c r="I504" s="212"/>
      <c r="J504" s="213">
        <f>ROUND(I504*H504,2)</f>
        <v>0</v>
      </c>
      <c r="K504" s="209" t="s">
        <v>160</v>
      </c>
      <c r="L504" s="214"/>
      <c r="M504" s="215" t="s">
        <v>3</v>
      </c>
      <c r="N504" s="216" t="s">
        <v>43</v>
      </c>
      <c r="O504" s="67"/>
      <c r="P504" s="185">
        <f>O504*H504</f>
        <v>0</v>
      </c>
      <c r="Q504" s="185">
        <v>0.0011000000000000001</v>
      </c>
      <c r="R504" s="185">
        <f>Q504*H504</f>
        <v>0.0029700000000000004</v>
      </c>
      <c r="S504" s="185">
        <v>0</v>
      </c>
      <c r="T504" s="186">
        <f>S504*H504</f>
        <v>0</v>
      </c>
      <c r="AR504" s="19" t="s">
        <v>352</v>
      </c>
      <c r="AT504" s="19" t="s">
        <v>232</v>
      </c>
      <c r="AU504" s="19" t="s">
        <v>82</v>
      </c>
      <c r="AY504" s="19" t="s">
        <v>154</v>
      </c>
      <c r="BE504" s="187">
        <f>IF(N504="základní",J504,0)</f>
        <v>0</v>
      </c>
      <c r="BF504" s="187">
        <f>IF(N504="snížená",J504,0)</f>
        <v>0</v>
      </c>
      <c r="BG504" s="187">
        <f>IF(N504="zákl. přenesená",J504,0)</f>
        <v>0</v>
      </c>
      <c r="BH504" s="187">
        <f>IF(N504="sníž. přenesená",J504,0)</f>
        <v>0</v>
      </c>
      <c r="BI504" s="187">
        <f>IF(N504="nulová",J504,0)</f>
        <v>0</v>
      </c>
      <c r="BJ504" s="19" t="s">
        <v>80</v>
      </c>
      <c r="BK504" s="187">
        <f>ROUND(I504*H504,2)</f>
        <v>0</v>
      </c>
      <c r="BL504" s="19" t="s">
        <v>250</v>
      </c>
      <c r="BM504" s="19" t="s">
        <v>1971</v>
      </c>
    </row>
    <row r="505" s="12" customFormat="1">
      <c r="B505" s="191"/>
      <c r="D505" s="188" t="s">
        <v>165</v>
      </c>
      <c r="E505" s="198" t="s">
        <v>3</v>
      </c>
      <c r="F505" s="192" t="s">
        <v>1972</v>
      </c>
      <c r="H505" s="193">
        <v>2.7000000000000002</v>
      </c>
      <c r="I505" s="194"/>
      <c r="L505" s="191"/>
      <c r="M505" s="195"/>
      <c r="N505" s="196"/>
      <c r="O505" s="196"/>
      <c r="P505" s="196"/>
      <c r="Q505" s="196"/>
      <c r="R505" s="196"/>
      <c r="S505" s="196"/>
      <c r="T505" s="197"/>
      <c r="AT505" s="198" t="s">
        <v>165</v>
      </c>
      <c r="AU505" s="198" t="s">
        <v>82</v>
      </c>
      <c r="AV505" s="12" t="s">
        <v>82</v>
      </c>
      <c r="AW505" s="12" t="s">
        <v>33</v>
      </c>
      <c r="AX505" s="12" t="s">
        <v>80</v>
      </c>
      <c r="AY505" s="198" t="s">
        <v>154</v>
      </c>
    </row>
    <row r="506" s="1" customFormat="1" ht="22.5" customHeight="1">
      <c r="B506" s="175"/>
      <c r="C506" s="176" t="s">
        <v>1973</v>
      </c>
      <c r="D506" s="176" t="s">
        <v>156</v>
      </c>
      <c r="E506" s="177" t="s">
        <v>1974</v>
      </c>
      <c r="F506" s="178" t="s">
        <v>1975</v>
      </c>
      <c r="G506" s="179" t="s">
        <v>1074</v>
      </c>
      <c r="H506" s="227"/>
      <c r="I506" s="181"/>
      <c r="J506" s="182">
        <f>ROUND(I506*H506,2)</f>
        <v>0</v>
      </c>
      <c r="K506" s="178" t="s">
        <v>160</v>
      </c>
      <c r="L506" s="37"/>
      <c r="M506" s="183" t="s">
        <v>3</v>
      </c>
      <c r="N506" s="184" t="s">
        <v>43</v>
      </c>
      <c r="O506" s="67"/>
      <c r="P506" s="185">
        <f>O506*H506</f>
        <v>0</v>
      </c>
      <c r="Q506" s="185">
        <v>0</v>
      </c>
      <c r="R506" s="185">
        <f>Q506*H506</f>
        <v>0</v>
      </c>
      <c r="S506" s="185">
        <v>0</v>
      </c>
      <c r="T506" s="186">
        <f>S506*H506</f>
        <v>0</v>
      </c>
      <c r="AR506" s="19" t="s">
        <v>250</v>
      </c>
      <c r="AT506" s="19" t="s">
        <v>156</v>
      </c>
      <c r="AU506" s="19" t="s">
        <v>82</v>
      </c>
      <c r="AY506" s="19" t="s">
        <v>154</v>
      </c>
      <c r="BE506" s="187">
        <f>IF(N506="základní",J506,0)</f>
        <v>0</v>
      </c>
      <c r="BF506" s="187">
        <f>IF(N506="snížená",J506,0)</f>
        <v>0</v>
      </c>
      <c r="BG506" s="187">
        <f>IF(N506="zákl. přenesená",J506,0)</f>
        <v>0</v>
      </c>
      <c r="BH506" s="187">
        <f>IF(N506="sníž. přenesená",J506,0)</f>
        <v>0</v>
      </c>
      <c r="BI506" s="187">
        <f>IF(N506="nulová",J506,0)</f>
        <v>0</v>
      </c>
      <c r="BJ506" s="19" t="s">
        <v>80</v>
      </c>
      <c r="BK506" s="187">
        <f>ROUND(I506*H506,2)</f>
        <v>0</v>
      </c>
      <c r="BL506" s="19" t="s">
        <v>250</v>
      </c>
      <c r="BM506" s="19" t="s">
        <v>1976</v>
      </c>
    </row>
    <row r="507" s="1" customFormat="1">
      <c r="B507" s="37"/>
      <c r="D507" s="188" t="s">
        <v>163</v>
      </c>
      <c r="F507" s="189" t="s">
        <v>1977</v>
      </c>
      <c r="I507" s="121"/>
      <c r="L507" s="37"/>
      <c r="M507" s="190"/>
      <c r="N507" s="67"/>
      <c r="O507" s="67"/>
      <c r="P507" s="67"/>
      <c r="Q507" s="67"/>
      <c r="R507" s="67"/>
      <c r="S507" s="67"/>
      <c r="T507" s="68"/>
      <c r="AT507" s="19" t="s">
        <v>163</v>
      </c>
      <c r="AU507" s="19" t="s">
        <v>82</v>
      </c>
    </row>
    <row r="508" s="11" customFormat="1" ht="22.8" customHeight="1">
      <c r="B508" s="162"/>
      <c r="D508" s="163" t="s">
        <v>71</v>
      </c>
      <c r="E508" s="173" t="s">
        <v>1077</v>
      </c>
      <c r="F508" s="173" t="s">
        <v>1078</v>
      </c>
      <c r="I508" s="165"/>
      <c r="J508" s="174">
        <f>BK508</f>
        <v>0</v>
      </c>
      <c r="L508" s="162"/>
      <c r="M508" s="167"/>
      <c r="N508" s="168"/>
      <c r="O508" s="168"/>
      <c r="P508" s="169">
        <f>SUM(P509:P515)</f>
        <v>0</v>
      </c>
      <c r="Q508" s="168"/>
      <c r="R508" s="169">
        <f>SUM(R509:R515)</f>
        <v>0.0018825000000000001</v>
      </c>
      <c r="S508" s="168"/>
      <c r="T508" s="170">
        <f>SUM(T509:T515)</f>
        <v>0</v>
      </c>
      <c r="AR508" s="163" t="s">
        <v>82</v>
      </c>
      <c r="AT508" s="171" t="s">
        <v>71</v>
      </c>
      <c r="AU508" s="171" t="s">
        <v>80</v>
      </c>
      <c r="AY508" s="163" t="s">
        <v>154</v>
      </c>
      <c r="BK508" s="172">
        <f>SUM(BK509:BK515)</f>
        <v>0</v>
      </c>
    </row>
    <row r="509" s="1" customFormat="1" ht="16.5" customHeight="1">
      <c r="B509" s="175"/>
      <c r="C509" s="176" t="s">
        <v>1978</v>
      </c>
      <c r="D509" s="176" t="s">
        <v>156</v>
      </c>
      <c r="E509" s="177" t="s">
        <v>1979</v>
      </c>
      <c r="F509" s="178" t="s">
        <v>1980</v>
      </c>
      <c r="G509" s="179" t="s">
        <v>206</v>
      </c>
      <c r="H509" s="180">
        <v>3.375</v>
      </c>
      <c r="I509" s="181"/>
      <c r="J509" s="182">
        <f>ROUND(I509*H509,2)</f>
        <v>0</v>
      </c>
      <c r="K509" s="178" t="s">
        <v>160</v>
      </c>
      <c r="L509" s="37"/>
      <c r="M509" s="183" t="s">
        <v>3</v>
      </c>
      <c r="N509" s="184" t="s">
        <v>43</v>
      </c>
      <c r="O509" s="67"/>
      <c r="P509" s="185">
        <f>O509*H509</f>
        <v>0</v>
      </c>
      <c r="Q509" s="185">
        <v>0.00038000000000000002</v>
      </c>
      <c r="R509" s="185">
        <f>Q509*H509</f>
        <v>0.0012825</v>
      </c>
      <c r="S509" s="185">
        <v>0</v>
      </c>
      <c r="T509" s="186">
        <f>S509*H509</f>
        <v>0</v>
      </c>
      <c r="AR509" s="19" t="s">
        <v>250</v>
      </c>
      <c r="AT509" s="19" t="s">
        <v>156</v>
      </c>
      <c r="AU509" s="19" t="s">
        <v>82</v>
      </c>
      <c r="AY509" s="19" t="s">
        <v>154</v>
      </c>
      <c r="BE509" s="187">
        <f>IF(N509="základní",J509,0)</f>
        <v>0</v>
      </c>
      <c r="BF509" s="187">
        <f>IF(N509="snížená",J509,0)</f>
        <v>0</v>
      </c>
      <c r="BG509" s="187">
        <f>IF(N509="zákl. přenesená",J509,0)</f>
        <v>0</v>
      </c>
      <c r="BH509" s="187">
        <f>IF(N509="sníž. přenesená",J509,0)</f>
        <v>0</v>
      </c>
      <c r="BI509" s="187">
        <f>IF(N509="nulová",J509,0)</f>
        <v>0</v>
      </c>
      <c r="BJ509" s="19" t="s">
        <v>80</v>
      </c>
      <c r="BK509" s="187">
        <f>ROUND(I509*H509,2)</f>
        <v>0</v>
      </c>
      <c r="BL509" s="19" t="s">
        <v>250</v>
      </c>
      <c r="BM509" s="19" t="s">
        <v>1981</v>
      </c>
    </row>
    <row r="510" s="1" customFormat="1">
      <c r="B510" s="37"/>
      <c r="D510" s="188" t="s">
        <v>163</v>
      </c>
      <c r="F510" s="189" t="s">
        <v>1982</v>
      </c>
      <c r="I510" s="121"/>
      <c r="L510" s="37"/>
      <c r="M510" s="190"/>
      <c r="N510" s="67"/>
      <c r="O510" s="67"/>
      <c r="P510" s="67"/>
      <c r="Q510" s="67"/>
      <c r="R510" s="67"/>
      <c r="S510" s="67"/>
      <c r="T510" s="68"/>
      <c r="AT510" s="19" t="s">
        <v>163</v>
      </c>
      <c r="AU510" s="19" t="s">
        <v>82</v>
      </c>
    </row>
    <row r="511" s="12" customFormat="1">
      <c r="B511" s="191"/>
      <c r="D511" s="188" t="s">
        <v>165</v>
      </c>
      <c r="E511" s="198" t="s">
        <v>3</v>
      </c>
      <c r="F511" s="192" t="s">
        <v>1983</v>
      </c>
      <c r="H511" s="193">
        <v>3.375</v>
      </c>
      <c r="I511" s="194"/>
      <c r="L511" s="191"/>
      <c r="M511" s="195"/>
      <c r="N511" s="196"/>
      <c r="O511" s="196"/>
      <c r="P511" s="196"/>
      <c r="Q511" s="196"/>
      <c r="R511" s="196"/>
      <c r="S511" s="196"/>
      <c r="T511" s="197"/>
      <c r="AT511" s="198" t="s">
        <v>165</v>
      </c>
      <c r="AU511" s="198" t="s">
        <v>82</v>
      </c>
      <c r="AV511" s="12" t="s">
        <v>82</v>
      </c>
      <c r="AW511" s="12" t="s">
        <v>33</v>
      </c>
      <c r="AX511" s="12" t="s">
        <v>80</v>
      </c>
      <c r="AY511" s="198" t="s">
        <v>154</v>
      </c>
    </row>
    <row r="512" s="1" customFormat="1" ht="16.5" customHeight="1">
      <c r="B512" s="175"/>
      <c r="C512" s="207" t="s">
        <v>1984</v>
      </c>
      <c r="D512" s="207" t="s">
        <v>232</v>
      </c>
      <c r="E512" s="208" t="s">
        <v>1985</v>
      </c>
      <c r="F512" s="209" t="s">
        <v>1986</v>
      </c>
      <c r="G512" s="210" t="s">
        <v>241</v>
      </c>
      <c r="H512" s="211">
        <v>3</v>
      </c>
      <c r="I512" s="212"/>
      <c r="J512" s="213">
        <f>ROUND(I512*H512,2)</f>
        <v>0</v>
      </c>
      <c r="K512" s="209" t="s">
        <v>3</v>
      </c>
      <c r="L512" s="214"/>
      <c r="M512" s="215" t="s">
        <v>3</v>
      </c>
      <c r="N512" s="216" t="s">
        <v>43</v>
      </c>
      <c r="O512" s="67"/>
      <c r="P512" s="185">
        <f>O512*H512</f>
        <v>0</v>
      </c>
      <c r="Q512" s="185">
        <v>0.00020000000000000001</v>
      </c>
      <c r="R512" s="185">
        <f>Q512*H512</f>
        <v>0.00060000000000000006</v>
      </c>
      <c r="S512" s="185">
        <v>0</v>
      </c>
      <c r="T512" s="186">
        <f>S512*H512</f>
        <v>0</v>
      </c>
      <c r="AR512" s="19" t="s">
        <v>352</v>
      </c>
      <c r="AT512" s="19" t="s">
        <v>232</v>
      </c>
      <c r="AU512" s="19" t="s">
        <v>82</v>
      </c>
      <c r="AY512" s="19" t="s">
        <v>154</v>
      </c>
      <c r="BE512" s="187">
        <f>IF(N512="základní",J512,0)</f>
        <v>0</v>
      </c>
      <c r="BF512" s="187">
        <f>IF(N512="snížená",J512,0)</f>
        <v>0</v>
      </c>
      <c r="BG512" s="187">
        <f>IF(N512="zákl. přenesená",J512,0)</f>
        <v>0</v>
      </c>
      <c r="BH512" s="187">
        <f>IF(N512="sníž. přenesená",J512,0)</f>
        <v>0</v>
      </c>
      <c r="BI512" s="187">
        <f>IF(N512="nulová",J512,0)</f>
        <v>0</v>
      </c>
      <c r="BJ512" s="19" t="s">
        <v>80</v>
      </c>
      <c r="BK512" s="187">
        <f>ROUND(I512*H512,2)</f>
        <v>0</v>
      </c>
      <c r="BL512" s="19" t="s">
        <v>250</v>
      </c>
      <c r="BM512" s="19" t="s">
        <v>1987</v>
      </c>
    </row>
    <row r="513" s="12" customFormat="1">
      <c r="B513" s="191"/>
      <c r="D513" s="188" t="s">
        <v>165</v>
      </c>
      <c r="E513" s="198" t="s">
        <v>3</v>
      </c>
      <c r="F513" s="192" t="s">
        <v>1988</v>
      </c>
      <c r="H513" s="193">
        <v>3</v>
      </c>
      <c r="I513" s="194"/>
      <c r="L513" s="191"/>
      <c r="M513" s="195"/>
      <c r="N513" s="196"/>
      <c r="O513" s="196"/>
      <c r="P513" s="196"/>
      <c r="Q513" s="196"/>
      <c r="R513" s="196"/>
      <c r="S513" s="196"/>
      <c r="T513" s="197"/>
      <c r="AT513" s="198" t="s">
        <v>165</v>
      </c>
      <c r="AU513" s="198" t="s">
        <v>82</v>
      </c>
      <c r="AV513" s="12" t="s">
        <v>82</v>
      </c>
      <c r="AW513" s="12" t="s">
        <v>33</v>
      </c>
      <c r="AX513" s="12" t="s">
        <v>80</v>
      </c>
      <c r="AY513" s="198" t="s">
        <v>154</v>
      </c>
    </row>
    <row r="514" s="1" customFormat="1" ht="22.5" customHeight="1">
      <c r="B514" s="175"/>
      <c r="C514" s="176" t="s">
        <v>1989</v>
      </c>
      <c r="D514" s="176" t="s">
        <v>156</v>
      </c>
      <c r="E514" s="177" t="s">
        <v>1089</v>
      </c>
      <c r="F514" s="178" t="s">
        <v>1090</v>
      </c>
      <c r="G514" s="179" t="s">
        <v>1074</v>
      </c>
      <c r="H514" s="227"/>
      <c r="I514" s="181"/>
      <c r="J514" s="182">
        <f>ROUND(I514*H514,2)</f>
        <v>0</v>
      </c>
      <c r="K514" s="178" t="s">
        <v>160</v>
      </c>
      <c r="L514" s="37"/>
      <c r="M514" s="183" t="s">
        <v>3</v>
      </c>
      <c r="N514" s="184" t="s">
        <v>43</v>
      </c>
      <c r="O514" s="67"/>
      <c r="P514" s="185">
        <f>O514*H514</f>
        <v>0</v>
      </c>
      <c r="Q514" s="185">
        <v>0</v>
      </c>
      <c r="R514" s="185">
        <f>Q514*H514</f>
        <v>0</v>
      </c>
      <c r="S514" s="185">
        <v>0</v>
      </c>
      <c r="T514" s="186">
        <f>S514*H514</f>
        <v>0</v>
      </c>
      <c r="AR514" s="19" t="s">
        <v>250</v>
      </c>
      <c r="AT514" s="19" t="s">
        <v>156</v>
      </c>
      <c r="AU514" s="19" t="s">
        <v>82</v>
      </c>
      <c r="AY514" s="19" t="s">
        <v>154</v>
      </c>
      <c r="BE514" s="187">
        <f>IF(N514="základní",J514,0)</f>
        <v>0</v>
      </c>
      <c r="BF514" s="187">
        <f>IF(N514="snížená",J514,0)</f>
        <v>0</v>
      </c>
      <c r="BG514" s="187">
        <f>IF(N514="zákl. přenesená",J514,0)</f>
        <v>0</v>
      </c>
      <c r="BH514" s="187">
        <f>IF(N514="sníž. přenesená",J514,0)</f>
        <v>0</v>
      </c>
      <c r="BI514" s="187">
        <f>IF(N514="nulová",J514,0)</f>
        <v>0</v>
      </c>
      <c r="BJ514" s="19" t="s">
        <v>80</v>
      </c>
      <c r="BK514" s="187">
        <f>ROUND(I514*H514,2)</f>
        <v>0</v>
      </c>
      <c r="BL514" s="19" t="s">
        <v>250</v>
      </c>
      <c r="BM514" s="19" t="s">
        <v>1990</v>
      </c>
    </row>
    <row r="515" s="1" customFormat="1">
      <c r="B515" s="37"/>
      <c r="D515" s="188" t="s">
        <v>163</v>
      </c>
      <c r="F515" s="189" t="s">
        <v>1092</v>
      </c>
      <c r="I515" s="121"/>
      <c r="L515" s="37"/>
      <c r="M515" s="190"/>
      <c r="N515" s="67"/>
      <c r="O515" s="67"/>
      <c r="P515" s="67"/>
      <c r="Q515" s="67"/>
      <c r="R515" s="67"/>
      <c r="S515" s="67"/>
      <c r="T515" s="68"/>
      <c r="AT515" s="19" t="s">
        <v>163</v>
      </c>
      <c r="AU515" s="19" t="s">
        <v>82</v>
      </c>
    </row>
    <row r="516" s="11" customFormat="1" ht="22.8" customHeight="1">
      <c r="B516" s="162"/>
      <c r="D516" s="163" t="s">
        <v>71</v>
      </c>
      <c r="E516" s="173" t="s">
        <v>1991</v>
      </c>
      <c r="F516" s="173" t="s">
        <v>1992</v>
      </c>
      <c r="I516" s="165"/>
      <c r="J516" s="174">
        <f>BK516</f>
        <v>0</v>
      </c>
      <c r="L516" s="162"/>
      <c r="M516" s="167"/>
      <c r="N516" s="168"/>
      <c r="O516" s="168"/>
      <c r="P516" s="169">
        <f>SUM(P517:P531)</f>
        <v>0</v>
      </c>
      <c r="Q516" s="168"/>
      <c r="R516" s="169">
        <f>SUM(R517:R531)</f>
        <v>0.30942779999999998</v>
      </c>
      <c r="S516" s="168"/>
      <c r="T516" s="170">
        <f>SUM(T517:T531)</f>
        <v>0</v>
      </c>
      <c r="AR516" s="163" t="s">
        <v>82</v>
      </c>
      <c r="AT516" s="171" t="s">
        <v>71</v>
      </c>
      <c r="AU516" s="171" t="s">
        <v>80</v>
      </c>
      <c r="AY516" s="163" t="s">
        <v>154</v>
      </c>
      <c r="BK516" s="172">
        <f>SUM(BK517:BK531)</f>
        <v>0</v>
      </c>
    </row>
    <row r="517" s="1" customFormat="1" ht="16.5" customHeight="1">
      <c r="B517" s="175"/>
      <c r="C517" s="176" t="s">
        <v>1993</v>
      </c>
      <c r="D517" s="176" t="s">
        <v>156</v>
      </c>
      <c r="E517" s="177" t="s">
        <v>1994</v>
      </c>
      <c r="F517" s="178" t="s">
        <v>1995</v>
      </c>
      <c r="G517" s="179" t="s">
        <v>206</v>
      </c>
      <c r="H517" s="180">
        <v>10.380000000000001</v>
      </c>
      <c r="I517" s="181"/>
      <c r="J517" s="182">
        <f>ROUND(I517*H517,2)</f>
        <v>0</v>
      </c>
      <c r="K517" s="178" t="s">
        <v>160</v>
      </c>
      <c r="L517" s="37"/>
      <c r="M517" s="183" t="s">
        <v>3</v>
      </c>
      <c r="N517" s="184" t="s">
        <v>43</v>
      </c>
      <c r="O517" s="67"/>
      <c r="P517" s="185">
        <f>O517*H517</f>
        <v>0</v>
      </c>
      <c r="Q517" s="185">
        <v>0.00029999999999999997</v>
      </c>
      <c r="R517" s="185">
        <f>Q517*H517</f>
        <v>0.003114</v>
      </c>
      <c r="S517" s="185">
        <v>0</v>
      </c>
      <c r="T517" s="186">
        <f>S517*H517</f>
        <v>0</v>
      </c>
      <c r="AR517" s="19" t="s">
        <v>250</v>
      </c>
      <c r="AT517" s="19" t="s">
        <v>156</v>
      </c>
      <c r="AU517" s="19" t="s">
        <v>82</v>
      </c>
      <c r="AY517" s="19" t="s">
        <v>154</v>
      </c>
      <c r="BE517" s="187">
        <f>IF(N517="základní",J517,0)</f>
        <v>0</v>
      </c>
      <c r="BF517" s="187">
        <f>IF(N517="snížená",J517,0)</f>
        <v>0</v>
      </c>
      <c r="BG517" s="187">
        <f>IF(N517="zákl. přenesená",J517,0)</f>
        <v>0</v>
      </c>
      <c r="BH517" s="187">
        <f>IF(N517="sníž. přenesená",J517,0)</f>
        <v>0</v>
      </c>
      <c r="BI517" s="187">
        <f>IF(N517="nulová",J517,0)</f>
        <v>0</v>
      </c>
      <c r="BJ517" s="19" t="s">
        <v>80</v>
      </c>
      <c r="BK517" s="187">
        <f>ROUND(I517*H517,2)</f>
        <v>0</v>
      </c>
      <c r="BL517" s="19" t="s">
        <v>250</v>
      </c>
      <c r="BM517" s="19" t="s">
        <v>1996</v>
      </c>
    </row>
    <row r="518" s="1" customFormat="1">
      <c r="B518" s="37"/>
      <c r="D518" s="188" t="s">
        <v>163</v>
      </c>
      <c r="F518" s="189" t="s">
        <v>1997</v>
      </c>
      <c r="I518" s="121"/>
      <c r="L518" s="37"/>
      <c r="M518" s="190"/>
      <c r="N518" s="67"/>
      <c r="O518" s="67"/>
      <c r="P518" s="67"/>
      <c r="Q518" s="67"/>
      <c r="R518" s="67"/>
      <c r="S518" s="67"/>
      <c r="T518" s="68"/>
      <c r="AT518" s="19" t="s">
        <v>163</v>
      </c>
      <c r="AU518" s="19" t="s">
        <v>82</v>
      </c>
    </row>
    <row r="519" s="1" customFormat="1" ht="22.5" customHeight="1">
      <c r="B519" s="175"/>
      <c r="C519" s="176" t="s">
        <v>1998</v>
      </c>
      <c r="D519" s="176" t="s">
        <v>156</v>
      </c>
      <c r="E519" s="177" t="s">
        <v>1999</v>
      </c>
      <c r="F519" s="178" t="s">
        <v>2000</v>
      </c>
      <c r="G519" s="179" t="s">
        <v>206</v>
      </c>
      <c r="H519" s="180">
        <v>10.380000000000001</v>
      </c>
      <c r="I519" s="181"/>
      <c r="J519" s="182">
        <f>ROUND(I519*H519,2)</f>
        <v>0</v>
      </c>
      <c r="K519" s="178" t="s">
        <v>160</v>
      </c>
      <c r="L519" s="37"/>
      <c r="M519" s="183" t="s">
        <v>3</v>
      </c>
      <c r="N519" s="184" t="s">
        <v>43</v>
      </c>
      <c r="O519" s="67"/>
      <c r="P519" s="185">
        <f>O519*H519</f>
        <v>0</v>
      </c>
      <c r="Q519" s="185">
        <v>0.0068900000000000003</v>
      </c>
      <c r="R519" s="185">
        <f>Q519*H519</f>
        <v>0.071518200000000004</v>
      </c>
      <c r="S519" s="185">
        <v>0</v>
      </c>
      <c r="T519" s="186">
        <f>S519*H519</f>
        <v>0</v>
      </c>
      <c r="AR519" s="19" t="s">
        <v>250</v>
      </c>
      <c r="AT519" s="19" t="s">
        <v>156</v>
      </c>
      <c r="AU519" s="19" t="s">
        <v>82</v>
      </c>
      <c r="AY519" s="19" t="s">
        <v>154</v>
      </c>
      <c r="BE519" s="187">
        <f>IF(N519="základní",J519,0)</f>
        <v>0</v>
      </c>
      <c r="BF519" s="187">
        <f>IF(N519="snížená",J519,0)</f>
        <v>0</v>
      </c>
      <c r="BG519" s="187">
        <f>IF(N519="zákl. přenesená",J519,0)</f>
        <v>0</v>
      </c>
      <c r="BH519" s="187">
        <f>IF(N519="sníž. přenesená",J519,0)</f>
        <v>0</v>
      </c>
      <c r="BI519" s="187">
        <f>IF(N519="nulová",J519,0)</f>
        <v>0</v>
      </c>
      <c r="BJ519" s="19" t="s">
        <v>80</v>
      </c>
      <c r="BK519" s="187">
        <f>ROUND(I519*H519,2)</f>
        <v>0</v>
      </c>
      <c r="BL519" s="19" t="s">
        <v>250</v>
      </c>
      <c r="BM519" s="19" t="s">
        <v>2001</v>
      </c>
    </row>
    <row r="520" s="1" customFormat="1">
      <c r="B520" s="37"/>
      <c r="D520" s="188" t="s">
        <v>163</v>
      </c>
      <c r="F520" s="189" t="s">
        <v>2002</v>
      </c>
      <c r="I520" s="121"/>
      <c r="L520" s="37"/>
      <c r="M520" s="190"/>
      <c r="N520" s="67"/>
      <c r="O520" s="67"/>
      <c r="P520" s="67"/>
      <c r="Q520" s="67"/>
      <c r="R520" s="67"/>
      <c r="S520" s="67"/>
      <c r="T520" s="68"/>
      <c r="AT520" s="19" t="s">
        <v>163</v>
      </c>
      <c r="AU520" s="19" t="s">
        <v>82</v>
      </c>
    </row>
    <row r="521" s="12" customFormat="1">
      <c r="B521" s="191"/>
      <c r="D521" s="188" t="s">
        <v>165</v>
      </c>
      <c r="E521" s="198" t="s">
        <v>3</v>
      </c>
      <c r="F521" s="192" t="s">
        <v>2003</v>
      </c>
      <c r="H521" s="193">
        <v>5.1799999999999997</v>
      </c>
      <c r="I521" s="194"/>
      <c r="L521" s="191"/>
      <c r="M521" s="195"/>
      <c r="N521" s="196"/>
      <c r="O521" s="196"/>
      <c r="P521" s="196"/>
      <c r="Q521" s="196"/>
      <c r="R521" s="196"/>
      <c r="S521" s="196"/>
      <c r="T521" s="197"/>
      <c r="AT521" s="198" t="s">
        <v>165</v>
      </c>
      <c r="AU521" s="198" t="s">
        <v>82</v>
      </c>
      <c r="AV521" s="12" t="s">
        <v>82</v>
      </c>
      <c r="AW521" s="12" t="s">
        <v>33</v>
      </c>
      <c r="AX521" s="12" t="s">
        <v>72</v>
      </c>
      <c r="AY521" s="198" t="s">
        <v>154</v>
      </c>
    </row>
    <row r="522" s="12" customFormat="1">
      <c r="B522" s="191"/>
      <c r="D522" s="188" t="s">
        <v>165</v>
      </c>
      <c r="E522" s="198" t="s">
        <v>3</v>
      </c>
      <c r="F522" s="192" t="s">
        <v>2004</v>
      </c>
      <c r="H522" s="193">
        <v>5.2000000000000002</v>
      </c>
      <c r="I522" s="194"/>
      <c r="L522" s="191"/>
      <c r="M522" s="195"/>
      <c r="N522" s="196"/>
      <c r="O522" s="196"/>
      <c r="P522" s="196"/>
      <c r="Q522" s="196"/>
      <c r="R522" s="196"/>
      <c r="S522" s="196"/>
      <c r="T522" s="197"/>
      <c r="AT522" s="198" t="s">
        <v>165</v>
      </c>
      <c r="AU522" s="198" t="s">
        <v>82</v>
      </c>
      <c r="AV522" s="12" t="s">
        <v>82</v>
      </c>
      <c r="AW522" s="12" t="s">
        <v>33</v>
      </c>
      <c r="AX522" s="12" t="s">
        <v>72</v>
      </c>
      <c r="AY522" s="198" t="s">
        <v>154</v>
      </c>
    </row>
    <row r="523" s="13" customFormat="1">
      <c r="B523" s="199"/>
      <c r="D523" s="188" t="s">
        <v>165</v>
      </c>
      <c r="E523" s="200" t="s">
        <v>3</v>
      </c>
      <c r="F523" s="201" t="s">
        <v>179</v>
      </c>
      <c r="H523" s="202">
        <v>10.380000000000001</v>
      </c>
      <c r="I523" s="203"/>
      <c r="L523" s="199"/>
      <c r="M523" s="204"/>
      <c r="N523" s="205"/>
      <c r="O523" s="205"/>
      <c r="P523" s="205"/>
      <c r="Q523" s="205"/>
      <c r="R523" s="205"/>
      <c r="S523" s="205"/>
      <c r="T523" s="206"/>
      <c r="AT523" s="200" t="s">
        <v>165</v>
      </c>
      <c r="AU523" s="200" t="s">
        <v>82</v>
      </c>
      <c r="AV523" s="13" t="s">
        <v>161</v>
      </c>
      <c r="AW523" s="13" t="s">
        <v>33</v>
      </c>
      <c r="AX523" s="13" t="s">
        <v>80</v>
      </c>
      <c r="AY523" s="200" t="s">
        <v>154</v>
      </c>
    </row>
    <row r="524" s="1" customFormat="1" ht="16.5" customHeight="1">
      <c r="B524" s="175"/>
      <c r="C524" s="207" t="s">
        <v>2005</v>
      </c>
      <c r="D524" s="207" t="s">
        <v>232</v>
      </c>
      <c r="E524" s="208" t="s">
        <v>2006</v>
      </c>
      <c r="F524" s="209" t="s">
        <v>2007</v>
      </c>
      <c r="G524" s="210" t="s">
        <v>206</v>
      </c>
      <c r="H524" s="211">
        <v>11.417999999999999</v>
      </c>
      <c r="I524" s="212"/>
      <c r="J524" s="213">
        <f>ROUND(I524*H524,2)</f>
        <v>0</v>
      </c>
      <c r="K524" s="209" t="s">
        <v>160</v>
      </c>
      <c r="L524" s="214"/>
      <c r="M524" s="215" t="s">
        <v>3</v>
      </c>
      <c r="N524" s="216" t="s">
        <v>43</v>
      </c>
      <c r="O524" s="67"/>
      <c r="P524" s="185">
        <f>O524*H524</f>
        <v>0</v>
      </c>
      <c r="Q524" s="185">
        <v>0.019199999999999998</v>
      </c>
      <c r="R524" s="185">
        <f>Q524*H524</f>
        <v>0.21922559999999997</v>
      </c>
      <c r="S524" s="185">
        <v>0</v>
      </c>
      <c r="T524" s="186">
        <f>S524*H524</f>
        <v>0</v>
      </c>
      <c r="AR524" s="19" t="s">
        <v>352</v>
      </c>
      <c r="AT524" s="19" t="s">
        <v>232</v>
      </c>
      <c r="AU524" s="19" t="s">
        <v>82</v>
      </c>
      <c r="AY524" s="19" t="s">
        <v>154</v>
      </c>
      <c r="BE524" s="187">
        <f>IF(N524="základní",J524,0)</f>
        <v>0</v>
      </c>
      <c r="BF524" s="187">
        <f>IF(N524="snížená",J524,0)</f>
        <v>0</v>
      </c>
      <c r="BG524" s="187">
        <f>IF(N524="zákl. přenesená",J524,0)</f>
        <v>0</v>
      </c>
      <c r="BH524" s="187">
        <f>IF(N524="sníž. přenesená",J524,0)</f>
        <v>0</v>
      </c>
      <c r="BI524" s="187">
        <f>IF(N524="nulová",J524,0)</f>
        <v>0</v>
      </c>
      <c r="BJ524" s="19" t="s">
        <v>80</v>
      </c>
      <c r="BK524" s="187">
        <f>ROUND(I524*H524,2)</f>
        <v>0</v>
      </c>
      <c r="BL524" s="19" t="s">
        <v>250</v>
      </c>
      <c r="BM524" s="19" t="s">
        <v>2008</v>
      </c>
    </row>
    <row r="525" s="12" customFormat="1">
      <c r="B525" s="191"/>
      <c r="D525" s="188" t="s">
        <v>165</v>
      </c>
      <c r="F525" s="192" t="s">
        <v>2009</v>
      </c>
      <c r="H525" s="193">
        <v>11.417999999999999</v>
      </c>
      <c r="I525" s="194"/>
      <c r="L525" s="191"/>
      <c r="M525" s="195"/>
      <c r="N525" s="196"/>
      <c r="O525" s="196"/>
      <c r="P525" s="196"/>
      <c r="Q525" s="196"/>
      <c r="R525" s="196"/>
      <c r="S525" s="196"/>
      <c r="T525" s="197"/>
      <c r="AT525" s="198" t="s">
        <v>165</v>
      </c>
      <c r="AU525" s="198" t="s">
        <v>82</v>
      </c>
      <c r="AV525" s="12" t="s">
        <v>82</v>
      </c>
      <c r="AW525" s="12" t="s">
        <v>4</v>
      </c>
      <c r="AX525" s="12" t="s">
        <v>80</v>
      </c>
      <c r="AY525" s="198" t="s">
        <v>154</v>
      </c>
    </row>
    <row r="526" s="1" customFormat="1" ht="16.5" customHeight="1">
      <c r="B526" s="175"/>
      <c r="C526" s="176" t="s">
        <v>2010</v>
      </c>
      <c r="D526" s="176" t="s">
        <v>156</v>
      </c>
      <c r="E526" s="177" t="s">
        <v>2011</v>
      </c>
      <c r="F526" s="178" t="s">
        <v>2012</v>
      </c>
      <c r="G526" s="179" t="s">
        <v>206</v>
      </c>
      <c r="H526" s="180">
        <v>10.380000000000001</v>
      </c>
      <c r="I526" s="181"/>
      <c r="J526" s="182">
        <f>ROUND(I526*H526,2)</f>
        <v>0</v>
      </c>
      <c r="K526" s="178" t="s">
        <v>160</v>
      </c>
      <c r="L526" s="37"/>
      <c r="M526" s="183" t="s">
        <v>3</v>
      </c>
      <c r="N526" s="184" t="s">
        <v>43</v>
      </c>
      <c r="O526" s="67"/>
      <c r="P526" s="185">
        <f>O526*H526</f>
        <v>0</v>
      </c>
      <c r="Q526" s="185">
        <v>0</v>
      </c>
      <c r="R526" s="185">
        <f>Q526*H526</f>
        <v>0</v>
      </c>
      <c r="S526" s="185">
        <v>0</v>
      </c>
      <c r="T526" s="186">
        <f>S526*H526</f>
        <v>0</v>
      </c>
      <c r="AR526" s="19" t="s">
        <v>250</v>
      </c>
      <c r="AT526" s="19" t="s">
        <v>156</v>
      </c>
      <c r="AU526" s="19" t="s">
        <v>82</v>
      </c>
      <c r="AY526" s="19" t="s">
        <v>154</v>
      </c>
      <c r="BE526" s="187">
        <f>IF(N526="základní",J526,0)</f>
        <v>0</v>
      </c>
      <c r="BF526" s="187">
        <f>IF(N526="snížená",J526,0)</f>
        <v>0</v>
      </c>
      <c r="BG526" s="187">
        <f>IF(N526="zákl. přenesená",J526,0)</f>
        <v>0</v>
      </c>
      <c r="BH526" s="187">
        <f>IF(N526="sníž. přenesená",J526,0)</f>
        <v>0</v>
      </c>
      <c r="BI526" s="187">
        <f>IF(N526="nulová",J526,0)</f>
        <v>0</v>
      </c>
      <c r="BJ526" s="19" t="s">
        <v>80</v>
      </c>
      <c r="BK526" s="187">
        <f>ROUND(I526*H526,2)</f>
        <v>0</v>
      </c>
      <c r="BL526" s="19" t="s">
        <v>250</v>
      </c>
      <c r="BM526" s="19" t="s">
        <v>2013</v>
      </c>
    </row>
    <row r="527" s="1" customFormat="1">
      <c r="B527" s="37"/>
      <c r="D527" s="188" t="s">
        <v>163</v>
      </c>
      <c r="F527" s="189" t="s">
        <v>2014</v>
      </c>
      <c r="I527" s="121"/>
      <c r="L527" s="37"/>
      <c r="M527" s="190"/>
      <c r="N527" s="67"/>
      <c r="O527" s="67"/>
      <c r="P527" s="67"/>
      <c r="Q527" s="67"/>
      <c r="R527" s="67"/>
      <c r="S527" s="67"/>
      <c r="T527" s="68"/>
      <c r="AT527" s="19" t="s">
        <v>163</v>
      </c>
      <c r="AU527" s="19" t="s">
        <v>82</v>
      </c>
    </row>
    <row r="528" s="1" customFormat="1" ht="16.5" customHeight="1">
      <c r="B528" s="175"/>
      <c r="C528" s="176" t="s">
        <v>2015</v>
      </c>
      <c r="D528" s="176" t="s">
        <v>156</v>
      </c>
      <c r="E528" s="177" t="s">
        <v>2016</v>
      </c>
      <c r="F528" s="178" t="s">
        <v>2017</v>
      </c>
      <c r="G528" s="179" t="s">
        <v>206</v>
      </c>
      <c r="H528" s="180">
        <v>10.380000000000001</v>
      </c>
      <c r="I528" s="181"/>
      <c r="J528" s="182">
        <f>ROUND(I528*H528,2)</f>
        <v>0</v>
      </c>
      <c r="K528" s="178" t="s">
        <v>160</v>
      </c>
      <c r="L528" s="37"/>
      <c r="M528" s="183" t="s">
        <v>3</v>
      </c>
      <c r="N528" s="184" t="s">
        <v>43</v>
      </c>
      <c r="O528" s="67"/>
      <c r="P528" s="185">
        <f>O528*H528</f>
        <v>0</v>
      </c>
      <c r="Q528" s="185">
        <v>0.0015</v>
      </c>
      <c r="R528" s="185">
        <f>Q528*H528</f>
        <v>0.015570000000000002</v>
      </c>
      <c r="S528" s="185">
        <v>0</v>
      </c>
      <c r="T528" s="186">
        <f>S528*H528</f>
        <v>0</v>
      </c>
      <c r="AR528" s="19" t="s">
        <v>250</v>
      </c>
      <c r="AT528" s="19" t="s">
        <v>156</v>
      </c>
      <c r="AU528" s="19" t="s">
        <v>82</v>
      </c>
      <c r="AY528" s="19" t="s">
        <v>154</v>
      </c>
      <c r="BE528" s="187">
        <f>IF(N528="základní",J528,0)</f>
        <v>0</v>
      </c>
      <c r="BF528" s="187">
        <f>IF(N528="snížená",J528,0)</f>
        <v>0</v>
      </c>
      <c r="BG528" s="187">
        <f>IF(N528="zákl. přenesená",J528,0)</f>
        <v>0</v>
      </c>
      <c r="BH528" s="187">
        <f>IF(N528="sníž. přenesená",J528,0)</f>
        <v>0</v>
      </c>
      <c r="BI528" s="187">
        <f>IF(N528="nulová",J528,0)</f>
        <v>0</v>
      </c>
      <c r="BJ528" s="19" t="s">
        <v>80</v>
      </c>
      <c r="BK528" s="187">
        <f>ROUND(I528*H528,2)</f>
        <v>0</v>
      </c>
      <c r="BL528" s="19" t="s">
        <v>250</v>
      </c>
      <c r="BM528" s="19" t="s">
        <v>2018</v>
      </c>
    </row>
    <row r="529" s="1" customFormat="1">
      <c r="B529" s="37"/>
      <c r="D529" s="188" t="s">
        <v>163</v>
      </c>
      <c r="F529" s="189" t="s">
        <v>2019</v>
      </c>
      <c r="I529" s="121"/>
      <c r="L529" s="37"/>
      <c r="M529" s="190"/>
      <c r="N529" s="67"/>
      <c r="O529" s="67"/>
      <c r="P529" s="67"/>
      <c r="Q529" s="67"/>
      <c r="R529" s="67"/>
      <c r="S529" s="67"/>
      <c r="T529" s="68"/>
      <c r="AT529" s="19" t="s">
        <v>163</v>
      </c>
      <c r="AU529" s="19" t="s">
        <v>82</v>
      </c>
    </row>
    <row r="530" s="1" customFormat="1" ht="22.5" customHeight="1">
      <c r="B530" s="175"/>
      <c r="C530" s="176" t="s">
        <v>2020</v>
      </c>
      <c r="D530" s="176" t="s">
        <v>156</v>
      </c>
      <c r="E530" s="177" t="s">
        <v>2021</v>
      </c>
      <c r="F530" s="178" t="s">
        <v>2022</v>
      </c>
      <c r="G530" s="179" t="s">
        <v>1074</v>
      </c>
      <c r="H530" s="227"/>
      <c r="I530" s="181"/>
      <c r="J530" s="182">
        <f>ROUND(I530*H530,2)</f>
        <v>0</v>
      </c>
      <c r="K530" s="178" t="s">
        <v>160</v>
      </c>
      <c r="L530" s="37"/>
      <c r="M530" s="183" t="s">
        <v>3</v>
      </c>
      <c r="N530" s="184" t="s">
        <v>43</v>
      </c>
      <c r="O530" s="67"/>
      <c r="P530" s="185">
        <f>O530*H530</f>
        <v>0</v>
      </c>
      <c r="Q530" s="185">
        <v>0</v>
      </c>
      <c r="R530" s="185">
        <f>Q530*H530</f>
        <v>0</v>
      </c>
      <c r="S530" s="185">
        <v>0</v>
      </c>
      <c r="T530" s="186">
        <f>S530*H530</f>
        <v>0</v>
      </c>
      <c r="AR530" s="19" t="s">
        <v>250</v>
      </c>
      <c r="AT530" s="19" t="s">
        <v>156</v>
      </c>
      <c r="AU530" s="19" t="s">
        <v>82</v>
      </c>
      <c r="AY530" s="19" t="s">
        <v>154</v>
      </c>
      <c r="BE530" s="187">
        <f>IF(N530="základní",J530,0)</f>
        <v>0</v>
      </c>
      <c r="BF530" s="187">
        <f>IF(N530="snížená",J530,0)</f>
        <v>0</v>
      </c>
      <c r="BG530" s="187">
        <f>IF(N530="zákl. přenesená",J530,0)</f>
        <v>0</v>
      </c>
      <c r="BH530" s="187">
        <f>IF(N530="sníž. přenesená",J530,0)</f>
        <v>0</v>
      </c>
      <c r="BI530" s="187">
        <f>IF(N530="nulová",J530,0)</f>
        <v>0</v>
      </c>
      <c r="BJ530" s="19" t="s">
        <v>80</v>
      </c>
      <c r="BK530" s="187">
        <f>ROUND(I530*H530,2)</f>
        <v>0</v>
      </c>
      <c r="BL530" s="19" t="s">
        <v>250</v>
      </c>
      <c r="BM530" s="19" t="s">
        <v>2023</v>
      </c>
    </row>
    <row r="531" s="1" customFormat="1">
      <c r="B531" s="37"/>
      <c r="D531" s="188" t="s">
        <v>163</v>
      </c>
      <c r="F531" s="189" t="s">
        <v>1076</v>
      </c>
      <c r="I531" s="121"/>
      <c r="L531" s="37"/>
      <c r="M531" s="190"/>
      <c r="N531" s="67"/>
      <c r="O531" s="67"/>
      <c r="P531" s="67"/>
      <c r="Q531" s="67"/>
      <c r="R531" s="67"/>
      <c r="S531" s="67"/>
      <c r="T531" s="68"/>
      <c r="AT531" s="19" t="s">
        <v>163</v>
      </c>
      <c r="AU531" s="19" t="s">
        <v>82</v>
      </c>
    </row>
    <row r="532" s="11" customFormat="1" ht="22.8" customHeight="1">
      <c r="B532" s="162"/>
      <c r="D532" s="163" t="s">
        <v>71</v>
      </c>
      <c r="E532" s="173" t="s">
        <v>2024</v>
      </c>
      <c r="F532" s="173" t="s">
        <v>2025</v>
      </c>
      <c r="I532" s="165"/>
      <c r="J532" s="174">
        <f>BK532</f>
        <v>0</v>
      </c>
      <c r="L532" s="162"/>
      <c r="M532" s="167"/>
      <c r="N532" s="168"/>
      <c r="O532" s="168"/>
      <c r="P532" s="169">
        <f>SUM(P533:P538)</f>
        <v>0</v>
      </c>
      <c r="Q532" s="168"/>
      <c r="R532" s="169">
        <f>SUM(R533:R538)</f>
        <v>0.049867999999999996</v>
      </c>
      <c r="S532" s="168"/>
      <c r="T532" s="170">
        <f>SUM(T533:T538)</f>
        <v>0</v>
      </c>
      <c r="AR532" s="163" t="s">
        <v>82</v>
      </c>
      <c r="AT532" s="171" t="s">
        <v>71</v>
      </c>
      <c r="AU532" s="171" t="s">
        <v>80</v>
      </c>
      <c r="AY532" s="163" t="s">
        <v>154</v>
      </c>
      <c r="BK532" s="172">
        <f>SUM(BK533:BK538)</f>
        <v>0</v>
      </c>
    </row>
    <row r="533" s="1" customFormat="1" ht="16.5" customHeight="1">
      <c r="B533" s="175"/>
      <c r="C533" s="176" t="s">
        <v>2026</v>
      </c>
      <c r="D533" s="176" t="s">
        <v>156</v>
      </c>
      <c r="E533" s="177" t="s">
        <v>2027</v>
      </c>
      <c r="F533" s="178" t="s">
        <v>2028</v>
      </c>
      <c r="G533" s="179" t="s">
        <v>206</v>
      </c>
      <c r="H533" s="180">
        <v>10.960000000000001</v>
      </c>
      <c r="I533" s="181"/>
      <c r="J533" s="182">
        <f>ROUND(I533*H533,2)</f>
        <v>0</v>
      </c>
      <c r="K533" s="178" t="s">
        <v>160</v>
      </c>
      <c r="L533" s="37"/>
      <c r="M533" s="183" t="s">
        <v>3</v>
      </c>
      <c r="N533" s="184" t="s">
        <v>43</v>
      </c>
      <c r="O533" s="67"/>
      <c r="P533" s="185">
        <f>O533*H533</f>
        <v>0</v>
      </c>
      <c r="Q533" s="185">
        <v>0.00069999999999999999</v>
      </c>
      <c r="R533" s="185">
        <f>Q533*H533</f>
        <v>0.0076720000000000009</v>
      </c>
      <c r="S533" s="185">
        <v>0</v>
      </c>
      <c r="T533" s="186">
        <f>S533*H533</f>
        <v>0</v>
      </c>
      <c r="AR533" s="19" t="s">
        <v>250</v>
      </c>
      <c r="AT533" s="19" t="s">
        <v>156</v>
      </c>
      <c r="AU533" s="19" t="s">
        <v>82</v>
      </c>
      <c r="AY533" s="19" t="s">
        <v>154</v>
      </c>
      <c r="BE533" s="187">
        <f>IF(N533="základní",J533,0)</f>
        <v>0</v>
      </c>
      <c r="BF533" s="187">
        <f>IF(N533="snížená",J533,0)</f>
        <v>0</v>
      </c>
      <c r="BG533" s="187">
        <f>IF(N533="zákl. přenesená",J533,0)</f>
        <v>0</v>
      </c>
      <c r="BH533" s="187">
        <f>IF(N533="sníž. přenesená",J533,0)</f>
        <v>0</v>
      </c>
      <c r="BI533" s="187">
        <f>IF(N533="nulová",J533,0)</f>
        <v>0</v>
      </c>
      <c r="BJ533" s="19" t="s">
        <v>80</v>
      </c>
      <c r="BK533" s="187">
        <f>ROUND(I533*H533,2)</f>
        <v>0</v>
      </c>
      <c r="BL533" s="19" t="s">
        <v>250</v>
      </c>
      <c r="BM533" s="19" t="s">
        <v>2029</v>
      </c>
    </row>
    <row r="534" s="12" customFormat="1">
      <c r="B534" s="191"/>
      <c r="D534" s="188" t="s">
        <v>165</v>
      </c>
      <c r="E534" s="198" t="s">
        <v>3</v>
      </c>
      <c r="F534" s="192" t="s">
        <v>2030</v>
      </c>
      <c r="H534" s="193">
        <v>10.960000000000001</v>
      </c>
      <c r="I534" s="194"/>
      <c r="L534" s="191"/>
      <c r="M534" s="195"/>
      <c r="N534" s="196"/>
      <c r="O534" s="196"/>
      <c r="P534" s="196"/>
      <c r="Q534" s="196"/>
      <c r="R534" s="196"/>
      <c r="S534" s="196"/>
      <c r="T534" s="197"/>
      <c r="AT534" s="198" t="s">
        <v>165</v>
      </c>
      <c r="AU534" s="198" t="s">
        <v>82</v>
      </c>
      <c r="AV534" s="12" t="s">
        <v>82</v>
      </c>
      <c r="AW534" s="12" t="s">
        <v>33</v>
      </c>
      <c r="AX534" s="12" t="s">
        <v>80</v>
      </c>
      <c r="AY534" s="198" t="s">
        <v>154</v>
      </c>
    </row>
    <row r="535" s="1" customFormat="1" ht="16.5" customHeight="1">
      <c r="B535" s="175"/>
      <c r="C535" s="207" t="s">
        <v>2031</v>
      </c>
      <c r="D535" s="207" t="s">
        <v>232</v>
      </c>
      <c r="E535" s="208" t="s">
        <v>2032</v>
      </c>
      <c r="F535" s="209" t="s">
        <v>2033</v>
      </c>
      <c r="G535" s="210" t="s">
        <v>206</v>
      </c>
      <c r="H535" s="211">
        <v>12.055999999999999</v>
      </c>
      <c r="I535" s="212"/>
      <c r="J535" s="213">
        <f>ROUND(I535*H535,2)</f>
        <v>0</v>
      </c>
      <c r="K535" s="209" t="s">
        <v>160</v>
      </c>
      <c r="L535" s="214"/>
      <c r="M535" s="215" t="s">
        <v>3</v>
      </c>
      <c r="N535" s="216" t="s">
        <v>43</v>
      </c>
      <c r="O535" s="67"/>
      <c r="P535" s="185">
        <f>O535*H535</f>
        <v>0</v>
      </c>
      <c r="Q535" s="185">
        <v>0.0035000000000000001</v>
      </c>
      <c r="R535" s="185">
        <f>Q535*H535</f>
        <v>0.042195999999999997</v>
      </c>
      <c r="S535" s="185">
        <v>0</v>
      </c>
      <c r="T535" s="186">
        <f>S535*H535</f>
        <v>0</v>
      </c>
      <c r="AR535" s="19" t="s">
        <v>352</v>
      </c>
      <c r="AT535" s="19" t="s">
        <v>232</v>
      </c>
      <c r="AU535" s="19" t="s">
        <v>82</v>
      </c>
      <c r="AY535" s="19" t="s">
        <v>154</v>
      </c>
      <c r="BE535" s="187">
        <f>IF(N535="základní",J535,0)</f>
        <v>0</v>
      </c>
      <c r="BF535" s="187">
        <f>IF(N535="snížená",J535,0)</f>
        <v>0</v>
      </c>
      <c r="BG535" s="187">
        <f>IF(N535="zákl. přenesená",J535,0)</f>
        <v>0</v>
      </c>
      <c r="BH535" s="187">
        <f>IF(N535="sníž. přenesená",J535,0)</f>
        <v>0</v>
      </c>
      <c r="BI535" s="187">
        <f>IF(N535="nulová",J535,0)</f>
        <v>0</v>
      </c>
      <c r="BJ535" s="19" t="s">
        <v>80</v>
      </c>
      <c r="BK535" s="187">
        <f>ROUND(I535*H535,2)</f>
        <v>0</v>
      </c>
      <c r="BL535" s="19" t="s">
        <v>250</v>
      </c>
      <c r="BM535" s="19" t="s">
        <v>2034</v>
      </c>
    </row>
    <row r="536" s="12" customFormat="1">
      <c r="B536" s="191"/>
      <c r="D536" s="188" t="s">
        <v>165</v>
      </c>
      <c r="F536" s="192" t="s">
        <v>2035</v>
      </c>
      <c r="H536" s="193">
        <v>12.055999999999999</v>
      </c>
      <c r="I536" s="194"/>
      <c r="L536" s="191"/>
      <c r="M536" s="195"/>
      <c r="N536" s="196"/>
      <c r="O536" s="196"/>
      <c r="P536" s="196"/>
      <c r="Q536" s="196"/>
      <c r="R536" s="196"/>
      <c r="S536" s="196"/>
      <c r="T536" s="197"/>
      <c r="AT536" s="198" t="s">
        <v>165</v>
      </c>
      <c r="AU536" s="198" t="s">
        <v>82</v>
      </c>
      <c r="AV536" s="12" t="s">
        <v>82</v>
      </c>
      <c r="AW536" s="12" t="s">
        <v>4</v>
      </c>
      <c r="AX536" s="12" t="s">
        <v>80</v>
      </c>
      <c r="AY536" s="198" t="s">
        <v>154</v>
      </c>
    </row>
    <row r="537" s="1" customFormat="1" ht="22.5" customHeight="1">
      <c r="B537" s="175"/>
      <c r="C537" s="176" t="s">
        <v>2036</v>
      </c>
      <c r="D537" s="176" t="s">
        <v>156</v>
      </c>
      <c r="E537" s="177" t="s">
        <v>2037</v>
      </c>
      <c r="F537" s="178" t="s">
        <v>2038</v>
      </c>
      <c r="G537" s="179" t="s">
        <v>1074</v>
      </c>
      <c r="H537" s="227"/>
      <c r="I537" s="181"/>
      <c r="J537" s="182">
        <f>ROUND(I537*H537,2)</f>
        <v>0</v>
      </c>
      <c r="K537" s="178" t="s">
        <v>160</v>
      </c>
      <c r="L537" s="37"/>
      <c r="M537" s="183" t="s">
        <v>3</v>
      </c>
      <c r="N537" s="184" t="s">
        <v>43</v>
      </c>
      <c r="O537" s="67"/>
      <c r="P537" s="185">
        <f>O537*H537</f>
        <v>0</v>
      </c>
      <c r="Q537" s="185">
        <v>0</v>
      </c>
      <c r="R537" s="185">
        <f>Q537*H537</f>
        <v>0</v>
      </c>
      <c r="S537" s="185">
        <v>0</v>
      </c>
      <c r="T537" s="186">
        <f>S537*H537</f>
        <v>0</v>
      </c>
      <c r="AR537" s="19" t="s">
        <v>250</v>
      </c>
      <c r="AT537" s="19" t="s">
        <v>156</v>
      </c>
      <c r="AU537" s="19" t="s">
        <v>82</v>
      </c>
      <c r="AY537" s="19" t="s">
        <v>154</v>
      </c>
      <c r="BE537" s="187">
        <f>IF(N537="základní",J537,0)</f>
        <v>0</v>
      </c>
      <c r="BF537" s="187">
        <f>IF(N537="snížená",J537,0)</f>
        <v>0</v>
      </c>
      <c r="BG537" s="187">
        <f>IF(N537="zákl. přenesená",J537,0)</f>
        <v>0</v>
      </c>
      <c r="BH537" s="187">
        <f>IF(N537="sníž. přenesená",J537,0)</f>
        <v>0</v>
      </c>
      <c r="BI537" s="187">
        <f>IF(N537="nulová",J537,0)</f>
        <v>0</v>
      </c>
      <c r="BJ537" s="19" t="s">
        <v>80</v>
      </c>
      <c r="BK537" s="187">
        <f>ROUND(I537*H537,2)</f>
        <v>0</v>
      </c>
      <c r="BL537" s="19" t="s">
        <v>250</v>
      </c>
      <c r="BM537" s="19" t="s">
        <v>2039</v>
      </c>
    </row>
    <row r="538" s="1" customFormat="1">
      <c r="B538" s="37"/>
      <c r="D538" s="188" t="s">
        <v>163</v>
      </c>
      <c r="F538" s="189" t="s">
        <v>1977</v>
      </c>
      <c r="I538" s="121"/>
      <c r="L538" s="37"/>
      <c r="M538" s="190"/>
      <c r="N538" s="67"/>
      <c r="O538" s="67"/>
      <c r="P538" s="67"/>
      <c r="Q538" s="67"/>
      <c r="R538" s="67"/>
      <c r="S538" s="67"/>
      <c r="T538" s="68"/>
      <c r="AT538" s="19" t="s">
        <v>163</v>
      </c>
      <c r="AU538" s="19" t="s">
        <v>82</v>
      </c>
    </row>
    <row r="539" s="11" customFormat="1" ht="22.8" customHeight="1">
      <c r="B539" s="162"/>
      <c r="D539" s="163" t="s">
        <v>71</v>
      </c>
      <c r="E539" s="173" t="s">
        <v>2040</v>
      </c>
      <c r="F539" s="173" t="s">
        <v>2041</v>
      </c>
      <c r="I539" s="165"/>
      <c r="J539" s="174">
        <f>BK539</f>
        <v>0</v>
      </c>
      <c r="L539" s="162"/>
      <c r="M539" s="167"/>
      <c r="N539" s="168"/>
      <c r="O539" s="168"/>
      <c r="P539" s="169">
        <f>SUM(P540:P550)</f>
        <v>0</v>
      </c>
      <c r="Q539" s="168"/>
      <c r="R539" s="169">
        <f>SUM(R540:R550)</f>
        <v>0.69328699999999999</v>
      </c>
      <c r="S539" s="168"/>
      <c r="T539" s="170">
        <f>SUM(T540:T550)</f>
        <v>0</v>
      </c>
      <c r="AR539" s="163" t="s">
        <v>82</v>
      </c>
      <c r="AT539" s="171" t="s">
        <v>71</v>
      </c>
      <c r="AU539" s="171" t="s">
        <v>80</v>
      </c>
      <c r="AY539" s="163" t="s">
        <v>154</v>
      </c>
      <c r="BK539" s="172">
        <f>SUM(BK540:BK550)</f>
        <v>0</v>
      </c>
    </row>
    <row r="540" s="1" customFormat="1" ht="16.5" customHeight="1">
      <c r="B540" s="175"/>
      <c r="C540" s="176" t="s">
        <v>2042</v>
      </c>
      <c r="D540" s="176" t="s">
        <v>156</v>
      </c>
      <c r="E540" s="177" t="s">
        <v>2043</v>
      </c>
      <c r="F540" s="178" t="s">
        <v>2044</v>
      </c>
      <c r="G540" s="179" t="s">
        <v>206</v>
      </c>
      <c r="H540" s="180">
        <v>35.625999999999998</v>
      </c>
      <c r="I540" s="181"/>
      <c r="J540" s="182">
        <f>ROUND(I540*H540,2)</f>
        <v>0</v>
      </c>
      <c r="K540" s="178" t="s">
        <v>160</v>
      </c>
      <c r="L540" s="37"/>
      <c r="M540" s="183" t="s">
        <v>3</v>
      </c>
      <c r="N540" s="184" t="s">
        <v>43</v>
      </c>
      <c r="O540" s="67"/>
      <c r="P540" s="185">
        <f>O540*H540</f>
        <v>0</v>
      </c>
      <c r="Q540" s="185">
        <v>0.00029999999999999997</v>
      </c>
      <c r="R540" s="185">
        <f>Q540*H540</f>
        <v>0.010687799999999999</v>
      </c>
      <c r="S540" s="185">
        <v>0</v>
      </c>
      <c r="T540" s="186">
        <f>S540*H540</f>
        <v>0</v>
      </c>
      <c r="AR540" s="19" t="s">
        <v>250</v>
      </c>
      <c r="AT540" s="19" t="s">
        <v>156</v>
      </c>
      <c r="AU540" s="19" t="s">
        <v>82</v>
      </c>
      <c r="AY540" s="19" t="s">
        <v>154</v>
      </c>
      <c r="BE540" s="187">
        <f>IF(N540="základní",J540,0)</f>
        <v>0</v>
      </c>
      <c r="BF540" s="187">
        <f>IF(N540="snížená",J540,0)</f>
        <v>0</v>
      </c>
      <c r="BG540" s="187">
        <f>IF(N540="zákl. přenesená",J540,0)</f>
        <v>0</v>
      </c>
      <c r="BH540" s="187">
        <f>IF(N540="sníž. přenesená",J540,0)</f>
        <v>0</v>
      </c>
      <c r="BI540" s="187">
        <f>IF(N540="nulová",J540,0)</f>
        <v>0</v>
      </c>
      <c r="BJ540" s="19" t="s">
        <v>80</v>
      </c>
      <c r="BK540" s="187">
        <f>ROUND(I540*H540,2)</f>
        <v>0</v>
      </c>
      <c r="BL540" s="19" t="s">
        <v>250</v>
      </c>
      <c r="BM540" s="19" t="s">
        <v>2045</v>
      </c>
    </row>
    <row r="541" s="1" customFormat="1">
      <c r="B541" s="37"/>
      <c r="D541" s="188" t="s">
        <v>163</v>
      </c>
      <c r="F541" s="189" t="s">
        <v>2046</v>
      </c>
      <c r="I541" s="121"/>
      <c r="L541" s="37"/>
      <c r="M541" s="190"/>
      <c r="N541" s="67"/>
      <c r="O541" s="67"/>
      <c r="P541" s="67"/>
      <c r="Q541" s="67"/>
      <c r="R541" s="67"/>
      <c r="S541" s="67"/>
      <c r="T541" s="68"/>
      <c r="AT541" s="19" t="s">
        <v>163</v>
      </c>
      <c r="AU541" s="19" t="s">
        <v>82</v>
      </c>
    </row>
    <row r="542" s="1" customFormat="1" ht="22.5" customHeight="1">
      <c r="B542" s="175"/>
      <c r="C542" s="176" t="s">
        <v>2047</v>
      </c>
      <c r="D542" s="176" t="s">
        <v>156</v>
      </c>
      <c r="E542" s="177" t="s">
        <v>2048</v>
      </c>
      <c r="F542" s="178" t="s">
        <v>2049</v>
      </c>
      <c r="G542" s="179" t="s">
        <v>206</v>
      </c>
      <c r="H542" s="180">
        <v>35.625999999999998</v>
      </c>
      <c r="I542" s="181"/>
      <c r="J542" s="182">
        <f>ROUND(I542*H542,2)</f>
        <v>0</v>
      </c>
      <c r="K542" s="178" t="s">
        <v>160</v>
      </c>
      <c r="L542" s="37"/>
      <c r="M542" s="183" t="s">
        <v>3</v>
      </c>
      <c r="N542" s="184" t="s">
        <v>43</v>
      </c>
      <c r="O542" s="67"/>
      <c r="P542" s="185">
        <f>O542*H542</f>
        <v>0</v>
      </c>
      <c r="Q542" s="185">
        <v>0.0053</v>
      </c>
      <c r="R542" s="185">
        <f>Q542*H542</f>
        <v>0.18881779999999998</v>
      </c>
      <c r="S542" s="185">
        <v>0</v>
      </c>
      <c r="T542" s="186">
        <f>S542*H542</f>
        <v>0</v>
      </c>
      <c r="AR542" s="19" t="s">
        <v>250</v>
      </c>
      <c r="AT542" s="19" t="s">
        <v>156</v>
      </c>
      <c r="AU542" s="19" t="s">
        <v>82</v>
      </c>
      <c r="AY542" s="19" t="s">
        <v>154</v>
      </c>
      <c r="BE542" s="187">
        <f>IF(N542="základní",J542,0)</f>
        <v>0</v>
      </c>
      <c r="BF542" s="187">
        <f>IF(N542="snížená",J542,0)</f>
        <v>0</v>
      </c>
      <c r="BG542" s="187">
        <f>IF(N542="zákl. přenesená",J542,0)</f>
        <v>0</v>
      </c>
      <c r="BH542" s="187">
        <f>IF(N542="sníž. přenesená",J542,0)</f>
        <v>0</v>
      </c>
      <c r="BI542" s="187">
        <f>IF(N542="nulová",J542,0)</f>
        <v>0</v>
      </c>
      <c r="BJ542" s="19" t="s">
        <v>80</v>
      </c>
      <c r="BK542" s="187">
        <f>ROUND(I542*H542,2)</f>
        <v>0</v>
      </c>
      <c r="BL542" s="19" t="s">
        <v>250</v>
      </c>
      <c r="BM542" s="19" t="s">
        <v>2050</v>
      </c>
    </row>
    <row r="543" s="1" customFormat="1">
      <c r="B543" s="37"/>
      <c r="D543" s="188" t="s">
        <v>163</v>
      </c>
      <c r="F543" s="189" t="s">
        <v>2014</v>
      </c>
      <c r="I543" s="121"/>
      <c r="L543" s="37"/>
      <c r="M543" s="190"/>
      <c r="N543" s="67"/>
      <c r="O543" s="67"/>
      <c r="P543" s="67"/>
      <c r="Q543" s="67"/>
      <c r="R543" s="67"/>
      <c r="S543" s="67"/>
      <c r="T543" s="68"/>
      <c r="AT543" s="19" t="s">
        <v>163</v>
      </c>
      <c r="AU543" s="19" t="s">
        <v>82</v>
      </c>
    </row>
    <row r="544" s="12" customFormat="1">
      <c r="B544" s="191"/>
      <c r="D544" s="188" t="s">
        <v>165</v>
      </c>
      <c r="E544" s="198" t="s">
        <v>3</v>
      </c>
      <c r="F544" s="192" t="s">
        <v>2051</v>
      </c>
      <c r="H544" s="193">
        <v>42.225999999999999</v>
      </c>
      <c r="I544" s="194"/>
      <c r="L544" s="191"/>
      <c r="M544" s="195"/>
      <c r="N544" s="196"/>
      <c r="O544" s="196"/>
      <c r="P544" s="196"/>
      <c r="Q544" s="196"/>
      <c r="R544" s="196"/>
      <c r="S544" s="196"/>
      <c r="T544" s="197"/>
      <c r="AT544" s="198" t="s">
        <v>165</v>
      </c>
      <c r="AU544" s="198" t="s">
        <v>82</v>
      </c>
      <c r="AV544" s="12" t="s">
        <v>82</v>
      </c>
      <c r="AW544" s="12" t="s">
        <v>33</v>
      </c>
      <c r="AX544" s="12" t="s">
        <v>72</v>
      </c>
      <c r="AY544" s="198" t="s">
        <v>154</v>
      </c>
    </row>
    <row r="545" s="12" customFormat="1">
      <c r="B545" s="191"/>
      <c r="D545" s="188" t="s">
        <v>165</v>
      </c>
      <c r="E545" s="198" t="s">
        <v>3</v>
      </c>
      <c r="F545" s="192" t="s">
        <v>2052</v>
      </c>
      <c r="H545" s="193">
        <v>-6.5999999999999996</v>
      </c>
      <c r="I545" s="194"/>
      <c r="L545" s="191"/>
      <c r="M545" s="195"/>
      <c r="N545" s="196"/>
      <c r="O545" s="196"/>
      <c r="P545" s="196"/>
      <c r="Q545" s="196"/>
      <c r="R545" s="196"/>
      <c r="S545" s="196"/>
      <c r="T545" s="197"/>
      <c r="AT545" s="198" t="s">
        <v>165</v>
      </c>
      <c r="AU545" s="198" t="s">
        <v>82</v>
      </c>
      <c r="AV545" s="12" t="s">
        <v>82</v>
      </c>
      <c r="AW545" s="12" t="s">
        <v>33</v>
      </c>
      <c r="AX545" s="12" t="s">
        <v>72</v>
      </c>
      <c r="AY545" s="198" t="s">
        <v>154</v>
      </c>
    </row>
    <row r="546" s="13" customFormat="1">
      <c r="B546" s="199"/>
      <c r="D546" s="188" t="s">
        <v>165</v>
      </c>
      <c r="E546" s="200" t="s">
        <v>3</v>
      </c>
      <c r="F546" s="201" t="s">
        <v>179</v>
      </c>
      <c r="H546" s="202">
        <v>35.625999999999998</v>
      </c>
      <c r="I546" s="203"/>
      <c r="L546" s="199"/>
      <c r="M546" s="204"/>
      <c r="N546" s="205"/>
      <c r="O546" s="205"/>
      <c r="P546" s="205"/>
      <c r="Q546" s="205"/>
      <c r="R546" s="205"/>
      <c r="S546" s="205"/>
      <c r="T546" s="206"/>
      <c r="AT546" s="200" t="s">
        <v>165</v>
      </c>
      <c r="AU546" s="200" t="s">
        <v>82</v>
      </c>
      <c r="AV546" s="13" t="s">
        <v>161</v>
      </c>
      <c r="AW546" s="13" t="s">
        <v>33</v>
      </c>
      <c r="AX546" s="13" t="s">
        <v>80</v>
      </c>
      <c r="AY546" s="200" t="s">
        <v>154</v>
      </c>
    </row>
    <row r="547" s="1" customFormat="1" ht="16.5" customHeight="1">
      <c r="B547" s="175"/>
      <c r="C547" s="207" t="s">
        <v>2053</v>
      </c>
      <c r="D547" s="207" t="s">
        <v>232</v>
      </c>
      <c r="E547" s="208" t="s">
        <v>2054</v>
      </c>
      <c r="F547" s="209" t="s">
        <v>2055</v>
      </c>
      <c r="G547" s="210" t="s">
        <v>206</v>
      </c>
      <c r="H547" s="211">
        <v>39.189</v>
      </c>
      <c r="I547" s="212"/>
      <c r="J547" s="213">
        <f>ROUND(I547*H547,2)</f>
        <v>0</v>
      </c>
      <c r="K547" s="209" t="s">
        <v>160</v>
      </c>
      <c r="L547" s="214"/>
      <c r="M547" s="215" t="s">
        <v>3</v>
      </c>
      <c r="N547" s="216" t="s">
        <v>43</v>
      </c>
      <c r="O547" s="67"/>
      <c r="P547" s="185">
        <f>O547*H547</f>
        <v>0</v>
      </c>
      <c r="Q547" s="185">
        <v>0.0126</v>
      </c>
      <c r="R547" s="185">
        <f>Q547*H547</f>
        <v>0.49378139999999998</v>
      </c>
      <c r="S547" s="185">
        <v>0</v>
      </c>
      <c r="T547" s="186">
        <f>S547*H547</f>
        <v>0</v>
      </c>
      <c r="AR547" s="19" t="s">
        <v>352</v>
      </c>
      <c r="AT547" s="19" t="s">
        <v>232</v>
      </c>
      <c r="AU547" s="19" t="s">
        <v>82</v>
      </c>
      <c r="AY547" s="19" t="s">
        <v>154</v>
      </c>
      <c r="BE547" s="187">
        <f>IF(N547="základní",J547,0)</f>
        <v>0</v>
      </c>
      <c r="BF547" s="187">
        <f>IF(N547="snížená",J547,0)</f>
        <v>0</v>
      </c>
      <c r="BG547" s="187">
        <f>IF(N547="zákl. přenesená",J547,0)</f>
        <v>0</v>
      </c>
      <c r="BH547" s="187">
        <f>IF(N547="sníž. přenesená",J547,0)</f>
        <v>0</v>
      </c>
      <c r="BI547" s="187">
        <f>IF(N547="nulová",J547,0)</f>
        <v>0</v>
      </c>
      <c r="BJ547" s="19" t="s">
        <v>80</v>
      </c>
      <c r="BK547" s="187">
        <f>ROUND(I547*H547,2)</f>
        <v>0</v>
      </c>
      <c r="BL547" s="19" t="s">
        <v>250</v>
      </c>
      <c r="BM547" s="19" t="s">
        <v>2056</v>
      </c>
    </row>
    <row r="548" s="12" customFormat="1">
      <c r="B548" s="191"/>
      <c r="D548" s="188" t="s">
        <v>165</v>
      </c>
      <c r="F548" s="192" t="s">
        <v>2057</v>
      </c>
      <c r="H548" s="193">
        <v>39.189</v>
      </c>
      <c r="I548" s="194"/>
      <c r="L548" s="191"/>
      <c r="M548" s="195"/>
      <c r="N548" s="196"/>
      <c r="O548" s="196"/>
      <c r="P548" s="196"/>
      <c r="Q548" s="196"/>
      <c r="R548" s="196"/>
      <c r="S548" s="196"/>
      <c r="T548" s="197"/>
      <c r="AT548" s="198" t="s">
        <v>165</v>
      </c>
      <c r="AU548" s="198" t="s">
        <v>82</v>
      </c>
      <c r="AV548" s="12" t="s">
        <v>82</v>
      </c>
      <c r="AW548" s="12" t="s">
        <v>4</v>
      </c>
      <c r="AX548" s="12" t="s">
        <v>80</v>
      </c>
      <c r="AY548" s="198" t="s">
        <v>154</v>
      </c>
    </row>
    <row r="549" s="1" customFormat="1" ht="22.5" customHeight="1">
      <c r="B549" s="175"/>
      <c r="C549" s="176" t="s">
        <v>2058</v>
      </c>
      <c r="D549" s="176" t="s">
        <v>156</v>
      </c>
      <c r="E549" s="177" t="s">
        <v>2059</v>
      </c>
      <c r="F549" s="178" t="s">
        <v>2060</v>
      </c>
      <c r="G549" s="179" t="s">
        <v>1074</v>
      </c>
      <c r="H549" s="227"/>
      <c r="I549" s="181"/>
      <c r="J549" s="182">
        <f>ROUND(I549*H549,2)</f>
        <v>0</v>
      </c>
      <c r="K549" s="178" t="s">
        <v>160</v>
      </c>
      <c r="L549" s="37"/>
      <c r="M549" s="183" t="s">
        <v>3</v>
      </c>
      <c r="N549" s="184" t="s">
        <v>43</v>
      </c>
      <c r="O549" s="67"/>
      <c r="P549" s="185">
        <f>O549*H549</f>
        <v>0</v>
      </c>
      <c r="Q549" s="185">
        <v>0</v>
      </c>
      <c r="R549" s="185">
        <f>Q549*H549</f>
        <v>0</v>
      </c>
      <c r="S549" s="185">
        <v>0</v>
      </c>
      <c r="T549" s="186">
        <f>S549*H549</f>
        <v>0</v>
      </c>
      <c r="AR549" s="19" t="s">
        <v>250</v>
      </c>
      <c r="AT549" s="19" t="s">
        <v>156</v>
      </c>
      <c r="AU549" s="19" t="s">
        <v>82</v>
      </c>
      <c r="AY549" s="19" t="s">
        <v>154</v>
      </c>
      <c r="BE549" s="187">
        <f>IF(N549="základní",J549,0)</f>
        <v>0</v>
      </c>
      <c r="BF549" s="187">
        <f>IF(N549="snížená",J549,0)</f>
        <v>0</v>
      </c>
      <c r="BG549" s="187">
        <f>IF(N549="zákl. přenesená",J549,0)</f>
        <v>0</v>
      </c>
      <c r="BH549" s="187">
        <f>IF(N549="sníž. přenesená",J549,0)</f>
        <v>0</v>
      </c>
      <c r="BI549" s="187">
        <f>IF(N549="nulová",J549,0)</f>
        <v>0</v>
      </c>
      <c r="BJ549" s="19" t="s">
        <v>80</v>
      </c>
      <c r="BK549" s="187">
        <f>ROUND(I549*H549,2)</f>
        <v>0</v>
      </c>
      <c r="BL549" s="19" t="s">
        <v>250</v>
      </c>
      <c r="BM549" s="19" t="s">
        <v>2061</v>
      </c>
    </row>
    <row r="550" s="1" customFormat="1">
      <c r="B550" s="37"/>
      <c r="D550" s="188" t="s">
        <v>163</v>
      </c>
      <c r="F550" s="189" t="s">
        <v>1076</v>
      </c>
      <c r="I550" s="121"/>
      <c r="L550" s="37"/>
      <c r="M550" s="190"/>
      <c r="N550" s="67"/>
      <c r="O550" s="67"/>
      <c r="P550" s="67"/>
      <c r="Q550" s="67"/>
      <c r="R550" s="67"/>
      <c r="S550" s="67"/>
      <c r="T550" s="68"/>
      <c r="AT550" s="19" t="s">
        <v>163</v>
      </c>
      <c r="AU550" s="19" t="s">
        <v>82</v>
      </c>
    </row>
    <row r="551" s="11" customFormat="1" ht="22.8" customHeight="1">
      <c r="B551" s="162"/>
      <c r="D551" s="163" t="s">
        <v>71</v>
      </c>
      <c r="E551" s="173" t="s">
        <v>2062</v>
      </c>
      <c r="F551" s="173" t="s">
        <v>2063</v>
      </c>
      <c r="I551" s="165"/>
      <c r="J551" s="174">
        <f>BK551</f>
        <v>0</v>
      </c>
      <c r="L551" s="162"/>
      <c r="M551" s="167"/>
      <c r="N551" s="168"/>
      <c r="O551" s="168"/>
      <c r="P551" s="169">
        <f>SUM(P552:P566)</f>
        <v>0</v>
      </c>
      <c r="Q551" s="168"/>
      <c r="R551" s="169">
        <f>SUM(R552:R566)</f>
        <v>0.02715588</v>
      </c>
      <c r="S551" s="168"/>
      <c r="T551" s="170">
        <f>SUM(T552:T566)</f>
        <v>0</v>
      </c>
      <c r="AR551" s="163" t="s">
        <v>82</v>
      </c>
      <c r="AT551" s="171" t="s">
        <v>71</v>
      </c>
      <c r="AU551" s="171" t="s">
        <v>80</v>
      </c>
      <c r="AY551" s="163" t="s">
        <v>154</v>
      </c>
      <c r="BK551" s="172">
        <f>SUM(BK552:BK566)</f>
        <v>0</v>
      </c>
    </row>
    <row r="552" s="1" customFormat="1" ht="22.5" customHeight="1">
      <c r="B552" s="175"/>
      <c r="C552" s="176" t="s">
        <v>2064</v>
      </c>
      <c r="D552" s="176" t="s">
        <v>156</v>
      </c>
      <c r="E552" s="177" t="s">
        <v>2065</v>
      </c>
      <c r="F552" s="178" t="s">
        <v>2066</v>
      </c>
      <c r="G552" s="179" t="s">
        <v>206</v>
      </c>
      <c r="H552" s="180">
        <v>123.134</v>
      </c>
      <c r="I552" s="181"/>
      <c r="J552" s="182">
        <f>ROUND(I552*H552,2)</f>
        <v>0</v>
      </c>
      <c r="K552" s="178" t="s">
        <v>160</v>
      </c>
      <c r="L552" s="37"/>
      <c r="M552" s="183" t="s">
        <v>3</v>
      </c>
      <c r="N552" s="184" t="s">
        <v>43</v>
      </c>
      <c r="O552" s="67"/>
      <c r="P552" s="185">
        <f>O552*H552</f>
        <v>0</v>
      </c>
      <c r="Q552" s="185">
        <v>0.00013999999999999999</v>
      </c>
      <c r="R552" s="185">
        <f>Q552*H552</f>
        <v>0.017238759999999999</v>
      </c>
      <c r="S552" s="185">
        <v>0</v>
      </c>
      <c r="T552" s="186">
        <f>S552*H552</f>
        <v>0</v>
      </c>
      <c r="AR552" s="19" t="s">
        <v>250</v>
      </c>
      <c r="AT552" s="19" t="s">
        <v>156</v>
      </c>
      <c r="AU552" s="19" t="s">
        <v>82</v>
      </c>
      <c r="AY552" s="19" t="s">
        <v>154</v>
      </c>
      <c r="BE552" s="187">
        <f>IF(N552="základní",J552,0)</f>
        <v>0</v>
      </c>
      <c r="BF552" s="187">
        <f>IF(N552="snížená",J552,0)</f>
        <v>0</v>
      </c>
      <c r="BG552" s="187">
        <f>IF(N552="zákl. přenesená",J552,0)</f>
        <v>0</v>
      </c>
      <c r="BH552" s="187">
        <f>IF(N552="sníž. přenesená",J552,0)</f>
        <v>0</v>
      </c>
      <c r="BI552" s="187">
        <f>IF(N552="nulová",J552,0)</f>
        <v>0</v>
      </c>
      <c r="BJ552" s="19" t="s">
        <v>80</v>
      </c>
      <c r="BK552" s="187">
        <f>ROUND(I552*H552,2)</f>
        <v>0</v>
      </c>
      <c r="BL552" s="19" t="s">
        <v>250</v>
      </c>
      <c r="BM552" s="19" t="s">
        <v>2067</v>
      </c>
    </row>
    <row r="553" s="1" customFormat="1">
      <c r="B553" s="37"/>
      <c r="D553" s="188" t="s">
        <v>163</v>
      </c>
      <c r="F553" s="189" t="s">
        <v>2068</v>
      </c>
      <c r="I553" s="121"/>
      <c r="L553" s="37"/>
      <c r="M553" s="190"/>
      <c r="N553" s="67"/>
      <c r="O553" s="67"/>
      <c r="P553" s="67"/>
      <c r="Q553" s="67"/>
      <c r="R553" s="67"/>
      <c r="S553" s="67"/>
      <c r="T553" s="68"/>
      <c r="AT553" s="19" t="s">
        <v>163</v>
      </c>
      <c r="AU553" s="19" t="s">
        <v>82</v>
      </c>
    </row>
    <row r="554" s="12" customFormat="1">
      <c r="B554" s="191"/>
      <c r="D554" s="188" t="s">
        <v>165</v>
      </c>
      <c r="E554" s="198" t="s">
        <v>3</v>
      </c>
      <c r="F554" s="192" t="s">
        <v>1826</v>
      </c>
      <c r="H554" s="193">
        <v>23.195</v>
      </c>
      <c r="I554" s="194"/>
      <c r="L554" s="191"/>
      <c r="M554" s="195"/>
      <c r="N554" s="196"/>
      <c r="O554" s="196"/>
      <c r="P554" s="196"/>
      <c r="Q554" s="196"/>
      <c r="R554" s="196"/>
      <c r="S554" s="196"/>
      <c r="T554" s="197"/>
      <c r="AT554" s="198" t="s">
        <v>165</v>
      </c>
      <c r="AU554" s="198" t="s">
        <v>82</v>
      </c>
      <c r="AV554" s="12" t="s">
        <v>82</v>
      </c>
      <c r="AW554" s="12" t="s">
        <v>33</v>
      </c>
      <c r="AX554" s="12" t="s">
        <v>72</v>
      </c>
      <c r="AY554" s="198" t="s">
        <v>154</v>
      </c>
    </row>
    <row r="555" s="12" customFormat="1">
      <c r="B555" s="191"/>
      <c r="D555" s="188" t="s">
        <v>165</v>
      </c>
      <c r="E555" s="198" t="s">
        <v>3</v>
      </c>
      <c r="F555" s="192" t="s">
        <v>1827</v>
      </c>
      <c r="H555" s="193">
        <v>5.9729999999999999</v>
      </c>
      <c r="I555" s="194"/>
      <c r="L555" s="191"/>
      <c r="M555" s="195"/>
      <c r="N555" s="196"/>
      <c r="O555" s="196"/>
      <c r="P555" s="196"/>
      <c r="Q555" s="196"/>
      <c r="R555" s="196"/>
      <c r="S555" s="196"/>
      <c r="T555" s="197"/>
      <c r="AT555" s="198" t="s">
        <v>165</v>
      </c>
      <c r="AU555" s="198" t="s">
        <v>82</v>
      </c>
      <c r="AV555" s="12" t="s">
        <v>82</v>
      </c>
      <c r="AW555" s="12" t="s">
        <v>33</v>
      </c>
      <c r="AX555" s="12" t="s">
        <v>72</v>
      </c>
      <c r="AY555" s="198" t="s">
        <v>154</v>
      </c>
    </row>
    <row r="556" s="12" customFormat="1">
      <c r="B556" s="191"/>
      <c r="D556" s="188" t="s">
        <v>165</v>
      </c>
      <c r="E556" s="198" t="s">
        <v>3</v>
      </c>
      <c r="F556" s="192" t="s">
        <v>1779</v>
      </c>
      <c r="H556" s="193">
        <v>1.077</v>
      </c>
      <c r="I556" s="194"/>
      <c r="L556" s="191"/>
      <c r="M556" s="195"/>
      <c r="N556" s="196"/>
      <c r="O556" s="196"/>
      <c r="P556" s="196"/>
      <c r="Q556" s="196"/>
      <c r="R556" s="196"/>
      <c r="S556" s="196"/>
      <c r="T556" s="197"/>
      <c r="AT556" s="198" t="s">
        <v>165</v>
      </c>
      <c r="AU556" s="198" t="s">
        <v>82</v>
      </c>
      <c r="AV556" s="12" t="s">
        <v>82</v>
      </c>
      <c r="AW556" s="12" t="s">
        <v>33</v>
      </c>
      <c r="AX556" s="12" t="s">
        <v>72</v>
      </c>
      <c r="AY556" s="198" t="s">
        <v>154</v>
      </c>
    </row>
    <row r="557" s="12" customFormat="1">
      <c r="B557" s="191"/>
      <c r="D557" s="188" t="s">
        <v>165</v>
      </c>
      <c r="E557" s="198" t="s">
        <v>3</v>
      </c>
      <c r="F557" s="192" t="s">
        <v>2069</v>
      </c>
      <c r="H557" s="193">
        <v>2.016</v>
      </c>
      <c r="I557" s="194"/>
      <c r="L557" s="191"/>
      <c r="M557" s="195"/>
      <c r="N557" s="196"/>
      <c r="O557" s="196"/>
      <c r="P557" s="196"/>
      <c r="Q557" s="196"/>
      <c r="R557" s="196"/>
      <c r="S557" s="196"/>
      <c r="T557" s="197"/>
      <c r="AT557" s="198" t="s">
        <v>165</v>
      </c>
      <c r="AU557" s="198" t="s">
        <v>82</v>
      </c>
      <c r="AV557" s="12" t="s">
        <v>82</v>
      </c>
      <c r="AW557" s="12" t="s">
        <v>33</v>
      </c>
      <c r="AX557" s="12" t="s">
        <v>72</v>
      </c>
      <c r="AY557" s="198" t="s">
        <v>154</v>
      </c>
    </row>
    <row r="558" s="12" customFormat="1">
      <c r="B558" s="191"/>
      <c r="D558" s="188" t="s">
        <v>165</v>
      </c>
      <c r="E558" s="198" t="s">
        <v>3</v>
      </c>
      <c r="F558" s="192" t="s">
        <v>2070</v>
      </c>
      <c r="H558" s="193">
        <v>8.0510000000000002</v>
      </c>
      <c r="I558" s="194"/>
      <c r="L558" s="191"/>
      <c r="M558" s="195"/>
      <c r="N558" s="196"/>
      <c r="O558" s="196"/>
      <c r="P558" s="196"/>
      <c r="Q558" s="196"/>
      <c r="R558" s="196"/>
      <c r="S558" s="196"/>
      <c r="T558" s="197"/>
      <c r="AT558" s="198" t="s">
        <v>165</v>
      </c>
      <c r="AU558" s="198" t="s">
        <v>82</v>
      </c>
      <c r="AV558" s="12" t="s">
        <v>82</v>
      </c>
      <c r="AW558" s="12" t="s">
        <v>33</v>
      </c>
      <c r="AX558" s="12" t="s">
        <v>72</v>
      </c>
      <c r="AY558" s="198" t="s">
        <v>154</v>
      </c>
    </row>
    <row r="559" s="12" customFormat="1">
      <c r="B559" s="191"/>
      <c r="D559" s="188" t="s">
        <v>165</v>
      </c>
      <c r="E559" s="198" t="s">
        <v>3</v>
      </c>
      <c r="F559" s="192" t="s">
        <v>2071</v>
      </c>
      <c r="H559" s="193">
        <v>0.19800000000000001</v>
      </c>
      <c r="I559" s="194"/>
      <c r="L559" s="191"/>
      <c r="M559" s="195"/>
      <c r="N559" s="196"/>
      <c r="O559" s="196"/>
      <c r="P559" s="196"/>
      <c r="Q559" s="196"/>
      <c r="R559" s="196"/>
      <c r="S559" s="196"/>
      <c r="T559" s="197"/>
      <c r="AT559" s="198" t="s">
        <v>165</v>
      </c>
      <c r="AU559" s="198" t="s">
        <v>82</v>
      </c>
      <c r="AV559" s="12" t="s">
        <v>82</v>
      </c>
      <c r="AW559" s="12" t="s">
        <v>33</v>
      </c>
      <c r="AX559" s="12" t="s">
        <v>72</v>
      </c>
      <c r="AY559" s="198" t="s">
        <v>154</v>
      </c>
    </row>
    <row r="560" s="12" customFormat="1">
      <c r="B560" s="191"/>
      <c r="D560" s="188" t="s">
        <v>165</v>
      </c>
      <c r="E560" s="198" t="s">
        <v>3</v>
      </c>
      <c r="F560" s="192" t="s">
        <v>2072</v>
      </c>
      <c r="H560" s="193">
        <v>26.405999999999999</v>
      </c>
      <c r="I560" s="194"/>
      <c r="L560" s="191"/>
      <c r="M560" s="195"/>
      <c r="N560" s="196"/>
      <c r="O560" s="196"/>
      <c r="P560" s="196"/>
      <c r="Q560" s="196"/>
      <c r="R560" s="196"/>
      <c r="S560" s="196"/>
      <c r="T560" s="197"/>
      <c r="AT560" s="198" t="s">
        <v>165</v>
      </c>
      <c r="AU560" s="198" t="s">
        <v>82</v>
      </c>
      <c r="AV560" s="12" t="s">
        <v>82</v>
      </c>
      <c r="AW560" s="12" t="s">
        <v>33</v>
      </c>
      <c r="AX560" s="12" t="s">
        <v>72</v>
      </c>
      <c r="AY560" s="198" t="s">
        <v>154</v>
      </c>
    </row>
    <row r="561" s="12" customFormat="1">
      <c r="B561" s="191"/>
      <c r="D561" s="188" t="s">
        <v>165</v>
      </c>
      <c r="E561" s="198" t="s">
        <v>3</v>
      </c>
      <c r="F561" s="192" t="s">
        <v>2073</v>
      </c>
      <c r="H561" s="193">
        <v>56.218000000000004</v>
      </c>
      <c r="I561" s="194"/>
      <c r="L561" s="191"/>
      <c r="M561" s="195"/>
      <c r="N561" s="196"/>
      <c r="O561" s="196"/>
      <c r="P561" s="196"/>
      <c r="Q561" s="196"/>
      <c r="R561" s="196"/>
      <c r="S561" s="196"/>
      <c r="T561" s="197"/>
      <c r="AT561" s="198" t="s">
        <v>165</v>
      </c>
      <c r="AU561" s="198" t="s">
        <v>82</v>
      </c>
      <c r="AV561" s="12" t="s">
        <v>82</v>
      </c>
      <c r="AW561" s="12" t="s">
        <v>33</v>
      </c>
      <c r="AX561" s="12" t="s">
        <v>72</v>
      </c>
      <c r="AY561" s="198" t="s">
        <v>154</v>
      </c>
    </row>
    <row r="562" s="13" customFormat="1">
      <c r="B562" s="199"/>
      <c r="D562" s="188" t="s">
        <v>165</v>
      </c>
      <c r="E562" s="200" t="s">
        <v>3</v>
      </c>
      <c r="F562" s="201" t="s">
        <v>179</v>
      </c>
      <c r="H562" s="202">
        <v>123.134</v>
      </c>
      <c r="I562" s="203"/>
      <c r="L562" s="199"/>
      <c r="M562" s="204"/>
      <c r="N562" s="205"/>
      <c r="O562" s="205"/>
      <c r="P562" s="205"/>
      <c r="Q562" s="205"/>
      <c r="R562" s="205"/>
      <c r="S562" s="205"/>
      <c r="T562" s="206"/>
      <c r="AT562" s="200" t="s">
        <v>165</v>
      </c>
      <c r="AU562" s="200" t="s">
        <v>82</v>
      </c>
      <c r="AV562" s="13" t="s">
        <v>161</v>
      </c>
      <c r="AW562" s="13" t="s">
        <v>33</v>
      </c>
      <c r="AX562" s="13" t="s">
        <v>80</v>
      </c>
      <c r="AY562" s="200" t="s">
        <v>154</v>
      </c>
    </row>
    <row r="563" s="1" customFormat="1" ht="16.5" customHeight="1">
      <c r="B563" s="175"/>
      <c r="C563" s="176" t="s">
        <v>2074</v>
      </c>
      <c r="D563" s="176" t="s">
        <v>156</v>
      </c>
      <c r="E563" s="177" t="s">
        <v>2075</v>
      </c>
      <c r="F563" s="178" t="s">
        <v>2076</v>
      </c>
      <c r="G563" s="179" t="s">
        <v>206</v>
      </c>
      <c r="H563" s="180">
        <v>29.167999999999999</v>
      </c>
      <c r="I563" s="181"/>
      <c r="J563" s="182">
        <f>ROUND(I563*H563,2)</f>
        <v>0</v>
      </c>
      <c r="K563" s="178" t="s">
        <v>160</v>
      </c>
      <c r="L563" s="37"/>
      <c r="M563" s="183" t="s">
        <v>3</v>
      </c>
      <c r="N563" s="184" t="s">
        <v>43</v>
      </c>
      <c r="O563" s="67"/>
      <c r="P563" s="185">
        <f>O563*H563</f>
        <v>0</v>
      </c>
      <c r="Q563" s="185">
        <v>0.00034000000000000002</v>
      </c>
      <c r="R563" s="185">
        <f>Q563*H563</f>
        <v>0.0099171199999999998</v>
      </c>
      <c r="S563" s="185">
        <v>0</v>
      </c>
      <c r="T563" s="186">
        <f>S563*H563</f>
        <v>0</v>
      </c>
      <c r="AR563" s="19" t="s">
        <v>250</v>
      </c>
      <c r="AT563" s="19" t="s">
        <v>156</v>
      </c>
      <c r="AU563" s="19" t="s">
        <v>82</v>
      </c>
      <c r="AY563" s="19" t="s">
        <v>154</v>
      </c>
      <c r="BE563" s="187">
        <f>IF(N563="základní",J563,0)</f>
        <v>0</v>
      </c>
      <c r="BF563" s="187">
        <f>IF(N563="snížená",J563,0)</f>
        <v>0</v>
      </c>
      <c r="BG563" s="187">
        <f>IF(N563="zákl. přenesená",J563,0)</f>
        <v>0</v>
      </c>
      <c r="BH563" s="187">
        <f>IF(N563="sníž. přenesená",J563,0)</f>
        <v>0</v>
      </c>
      <c r="BI563" s="187">
        <f>IF(N563="nulová",J563,0)</f>
        <v>0</v>
      </c>
      <c r="BJ563" s="19" t="s">
        <v>80</v>
      </c>
      <c r="BK563" s="187">
        <f>ROUND(I563*H563,2)</f>
        <v>0</v>
      </c>
      <c r="BL563" s="19" t="s">
        <v>250</v>
      </c>
      <c r="BM563" s="19" t="s">
        <v>2077</v>
      </c>
    </row>
    <row r="564" s="12" customFormat="1">
      <c r="B564" s="191"/>
      <c r="D564" s="188" t="s">
        <v>165</v>
      </c>
      <c r="E564" s="198" t="s">
        <v>3</v>
      </c>
      <c r="F564" s="192" t="s">
        <v>1826</v>
      </c>
      <c r="H564" s="193">
        <v>23.195</v>
      </c>
      <c r="I564" s="194"/>
      <c r="L564" s="191"/>
      <c r="M564" s="195"/>
      <c r="N564" s="196"/>
      <c r="O564" s="196"/>
      <c r="P564" s="196"/>
      <c r="Q564" s="196"/>
      <c r="R564" s="196"/>
      <c r="S564" s="196"/>
      <c r="T564" s="197"/>
      <c r="AT564" s="198" t="s">
        <v>165</v>
      </c>
      <c r="AU564" s="198" t="s">
        <v>82</v>
      </c>
      <c r="AV564" s="12" t="s">
        <v>82</v>
      </c>
      <c r="AW564" s="12" t="s">
        <v>33</v>
      </c>
      <c r="AX564" s="12" t="s">
        <v>72</v>
      </c>
      <c r="AY564" s="198" t="s">
        <v>154</v>
      </c>
    </row>
    <row r="565" s="12" customFormat="1">
      <c r="B565" s="191"/>
      <c r="D565" s="188" t="s">
        <v>165</v>
      </c>
      <c r="E565" s="198" t="s">
        <v>3</v>
      </c>
      <c r="F565" s="192" t="s">
        <v>1827</v>
      </c>
      <c r="H565" s="193">
        <v>5.9729999999999999</v>
      </c>
      <c r="I565" s="194"/>
      <c r="L565" s="191"/>
      <c r="M565" s="195"/>
      <c r="N565" s="196"/>
      <c r="O565" s="196"/>
      <c r="P565" s="196"/>
      <c r="Q565" s="196"/>
      <c r="R565" s="196"/>
      <c r="S565" s="196"/>
      <c r="T565" s="197"/>
      <c r="AT565" s="198" t="s">
        <v>165</v>
      </c>
      <c r="AU565" s="198" t="s">
        <v>82</v>
      </c>
      <c r="AV565" s="12" t="s">
        <v>82</v>
      </c>
      <c r="AW565" s="12" t="s">
        <v>33</v>
      </c>
      <c r="AX565" s="12" t="s">
        <v>72</v>
      </c>
      <c r="AY565" s="198" t="s">
        <v>154</v>
      </c>
    </row>
    <row r="566" s="13" customFormat="1">
      <c r="B566" s="199"/>
      <c r="D566" s="188" t="s">
        <v>165</v>
      </c>
      <c r="E566" s="200" t="s">
        <v>3</v>
      </c>
      <c r="F566" s="201" t="s">
        <v>179</v>
      </c>
      <c r="H566" s="202">
        <v>29.167999999999999</v>
      </c>
      <c r="I566" s="203"/>
      <c r="L566" s="199"/>
      <c r="M566" s="204"/>
      <c r="N566" s="205"/>
      <c r="O566" s="205"/>
      <c r="P566" s="205"/>
      <c r="Q566" s="205"/>
      <c r="R566" s="205"/>
      <c r="S566" s="205"/>
      <c r="T566" s="206"/>
      <c r="AT566" s="200" t="s">
        <v>165</v>
      </c>
      <c r="AU566" s="200" t="s">
        <v>82</v>
      </c>
      <c r="AV566" s="13" t="s">
        <v>161</v>
      </c>
      <c r="AW566" s="13" t="s">
        <v>33</v>
      </c>
      <c r="AX566" s="13" t="s">
        <v>80</v>
      </c>
      <c r="AY566" s="200" t="s">
        <v>154</v>
      </c>
    </row>
    <row r="567" s="11" customFormat="1" ht="22.8" customHeight="1">
      <c r="B567" s="162"/>
      <c r="D567" s="163" t="s">
        <v>71</v>
      </c>
      <c r="E567" s="173" t="s">
        <v>2078</v>
      </c>
      <c r="F567" s="173" t="s">
        <v>2079</v>
      </c>
      <c r="I567" s="165"/>
      <c r="J567" s="174">
        <f>BK567</f>
        <v>0</v>
      </c>
      <c r="L567" s="162"/>
      <c r="M567" s="167"/>
      <c r="N567" s="168"/>
      <c r="O567" s="168"/>
      <c r="P567" s="169">
        <f>SUM(P568:P574)</f>
        <v>0</v>
      </c>
      <c r="Q567" s="168"/>
      <c r="R567" s="169">
        <f>SUM(R568:R574)</f>
        <v>0.033811840000000003</v>
      </c>
      <c r="S567" s="168"/>
      <c r="T567" s="170">
        <f>SUM(T568:T574)</f>
        <v>0</v>
      </c>
      <c r="AR567" s="163" t="s">
        <v>82</v>
      </c>
      <c r="AT567" s="171" t="s">
        <v>71</v>
      </c>
      <c r="AU567" s="171" t="s">
        <v>80</v>
      </c>
      <c r="AY567" s="163" t="s">
        <v>154</v>
      </c>
      <c r="BK567" s="172">
        <f>SUM(BK568:BK574)</f>
        <v>0</v>
      </c>
    </row>
    <row r="568" s="1" customFormat="1" ht="16.5" customHeight="1">
      <c r="B568" s="175"/>
      <c r="C568" s="176" t="s">
        <v>2080</v>
      </c>
      <c r="D568" s="176" t="s">
        <v>156</v>
      </c>
      <c r="E568" s="177" t="s">
        <v>2081</v>
      </c>
      <c r="F568" s="178" t="s">
        <v>2082</v>
      </c>
      <c r="G568" s="179" t="s">
        <v>206</v>
      </c>
      <c r="H568" s="180">
        <v>73.504000000000005</v>
      </c>
      <c r="I568" s="181"/>
      <c r="J568" s="182">
        <f>ROUND(I568*H568,2)</f>
        <v>0</v>
      </c>
      <c r="K568" s="178" t="s">
        <v>160</v>
      </c>
      <c r="L568" s="37"/>
      <c r="M568" s="183" t="s">
        <v>3</v>
      </c>
      <c r="N568" s="184" t="s">
        <v>43</v>
      </c>
      <c r="O568" s="67"/>
      <c r="P568" s="185">
        <f>O568*H568</f>
        <v>0</v>
      </c>
      <c r="Q568" s="185">
        <v>0.00020000000000000001</v>
      </c>
      <c r="R568" s="185">
        <f>Q568*H568</f>
        <v>0.014700800000000002</v>
      </c>
      <c r="S568" s="185">
        <v>0</v>
      </c>
      <c r="T568" s="186">
        <f>S568*H568</f>
        <v>0</v>
      </c>
      <c r="AR568" s="19" t="s">
        <v>250</v>
      </c>
      <c r="AT568" s="19" t="s">
        <v>156</v>
      </c>
      <c r="AU568" s="19" t="s">
        <v>82</v>
      </c>
      <c r="AY568" s="19" t="s">
        <v>154</v>
      </c>
      <c r="BE568" s="187">
        <f>IF(N568="základní",J568,0)</f>
        <v>0</v>
      </c>
      <c r="BF568" s="187">
        <f>IF(N568="snížená",J568,0)</f>
        <v>0</v>
      </c>
      <c r="BG568" s="187">
        <f>IF(N568="zákl. přenesená",J568,0)</f>
        <v>0</v>
      </c>
      <c r="BH568" s="187">
        <f>IF(N568="sníž. přenesená",J568,0)</f>
        <v>0</v>
      </c>
      <c r="BI568" s="187">
        <f>IF(N568="nulová",J568,0)</f>
        <v>0</v>
      </c>
      <c r="BJ568" s="19" t="s">
        <v>80</v>
      </c>
      <c r="BK568" s="187">
        <f>ROUND(I568*H568,2)</f>
        <v>0</v>
      </c>
      <c r="BL568" s="19" t="s">
        <v>250</v>
      </c>
      <c r="BM568" s="19" t="s">
        <v>2083</v>
      </c>
    </row>
    <row r="569" s="1" customFormat="1" ht="22.5" customHeight="1">
      <c r="B569" s="175"/>
      <c r="C569" s="176" t="s">
        <v>2084</v>
      </c>
      <c r="D569" s="176" t="s">
        <v>156</v>
      </c>
      <c r="E569" s="177" t="s">
        <v>2085</v>
      </c>
      <c r="F569" s="178" t="s">
        <v>2086</v>
      </c>
      <c r="G569" s="179" t="s">
        <v>206</v>
      </c>
      <c r="H569" s="180">
        <v>73.504000000000005</v>
      </c>
      <c r="I569" s="181"/>
      <c r="J569" s="182">
        <f>ROUND(I569*H569,2)</f>
        <v>0</v>
      </c>
      <c r="K569" s="178" t="s">
        <v>160</v>
      </c>
      <c r="L569" s="37"/>
      <c r="M569" s="183" t="s">
        <v>3</v>
      </c>
      <c r="N569" s="184" t="s">
        <v>43</v>
      </c>
      <c r="O569" s="67"/>
      <c r="P569" s="185">
        <f>O569*H569</f>
        <v>0</v>
      </c>
      <c r="Q569" s="185">
        <v>0.00025999999999999998</v>
      </c>
      <c r="R569" s="185">
        <f>Q569*H569</f>
        <v>0.019111039999999999</v>
      </c>
      <c r="S569" s="185">
        <v>0</v>
      </c>
      <c r="T569" s="186">
        <f>S569*H569</f>
        <v>0</v>
      </c>
      <c r="AR569" s="19" t="s">
        <v>250</v>
      </c>
      <c r="AT569" s="19" t="s">
        <v>156</v>
      </c>
      <c r="AU569" s="19" t="s">
        <v>82</v>
      </c>
      <c r="AY569" s="19" t="s">
        <v>154</v>
      </c>
      <c r="BE569" s="187">
        <f>IF(N569="základní",J569,0)</f>
        <v>0</v>
      </c>
      <c r="BF569" s="187">
        <f>IF(N569="snížená",J569,0)</f>
        <v>0</v>
      </c>
      <c r="BG569" s="187">
        <f>IF(N569="zákl. přenesená",J569,0)</f>
        <v>0</v>
      </c>
      <c r="BH569" s="187">
        <f>IF(N569="sníž. přenesená",J569,0)</f>
        <v>0</v>
      </c>
      <c r="BI569" s="187">
        <f>IF(N569="nulová",J569,0)</f>
        <v>0</v>
      </c>
      <c r="BJ569" s="19" t="s">
        <v>80</v>
      </c>
      <c r="BK569" s="187">
        <f>ROUND(I569*H569,2)</f>
        <v>0</v>
      </c>
      <c r="BL569" s="19" t="s">
        <v>250</v>
      </c>
      <c r="BM569" s="19" t="s">
        <v>2087</v>
      </c>
    </row>
    <row r="570" s="12" customFormat="1">
      <c r="B570" s="191"/>
      <c r="D570" s="188" t="s">
        <v>165</v>
      </c>
      <c r="E570" s="198" t="s">
        <v>3</v>
      </c>
      <c r="F570" s="192" t="s">
        <v>1487</v>
      </c>
      <c r="H570" s="193">
        <v>52.439</v>
      </c>
      <c r="I570" s="194"/>
      <c r="L570" s="191"/>
      <c r="M570" s="195"/>
      <c r="N570" s="196"/>
      <c r="O570" s="196"/>
      <c r="P570" s="196"/>
      <c r="Q570" s="196"/>
      <c r="R570" s="196"/>
      <c r="S570" s="196"/>
      <c r="T570" s="197"/>
      <c r="AT570" s="198" t="s">
        <v>165</v>
      </c>
      <c r="AU570" s="198" t="s">
        <v>82</v>
      </c>
      <c r="AV570" s="12" t="s">
        <v>82</v>
      </c>
      <c r="AW570" s="12" t="s">
        <v>33</v>
      </c>
      <c r="AX570" s="12" t="s">
        <v>72</v>
      </c>
      <c r="AY570" s="198" t="s">
        <v>154</v>
      </c>
    </row>
    <row r="571" s="12" customFormat="1">
      <c r="B571" s="191"/>
      <c r="D571" s="188" t="s">
        <v>165</v>
      </c>
      <c r="E571" s="198" t="s">
        <v>3</v>
      </c>
      <c r="F571" s="192" t="s">
        <v>1489</v>
      </c>
      <c r="H571" s="193">
        <v>35.350999999999999</v>
      </c>
      <c r="I571" s="194"/>
      <c r="L571" s="191"/>
      <c r="M571" s="195"/>
      <c r="N571" s="196"/>
      <c r="O571" s="196"/>
      <c r="P571" s="196"/>
      <c r="Q571" s="196"/>
      <c r="R571" s="196"/>
      <c r="S571" s="196"/>
      <c r="T571" s="197"/>
      <c r="AT571" s="198" t="s">
        <v>165</v>
      </c>
      <c r="AU571" s="198" t="s">
        <v>82</v>
      </c>
      <c r="AV571" s="12" t="s">
        <v>82</v>
      </c>
      <c r="AW571" s="12" t="s">
        <v>33</v>
      </c>
      <c r="AX571" s="12" t="s">
        <v>72</v>
      </c>
      <c r="AY571" s="198" t="s">
        <v>154</v>
      </c>
    </row>
    <row r="572" s="12" customFormat="1">
      <c r="B572" s="191"/>
      <c r="D572" s="188" t="s">
        <v>165</v>
      </c>
      <c r="E572" s="198" t="s">
        <v>3</v>
      </c>
      <c r="F572" s="192" t="s">
        <v>2088</v>
      </c>
      <c r="H572" s="193">
        <v>21.34</v>
      </c>
      <c r="I572" s="194"/>
      <c r="L572" s="191"/>
      <c r="M572" s="195"/>
      <c r="N572" s="196"/>
      <c r="O572" s="196"/>
      <c r="P572" s="196"/>
      <c r="Q572" s="196"/>
      <c r="R572" s="196"/>
      <c r="S572" s="196"/>
      <c r="T572" s="197"/>
      <c r="AT572" s="198" t="s">
        <v>165</v>
      </c>
      <c r="AU572" s="198" t="s">
        <v>82</v>
      </c>
      <c r="AV572" s="12" t="s">
        <v>82</v>
      </c>
      <c r="AW572" s="12" t="s">
        <v>33</v>
      </c>
      <c r="AX572" s="12" t="s">
        <v>72</v>
      </c>
      <c r="AY572" s="198" t="s">
        <v>154</v>
      </c>
    </row>
    <row r="573" s="12" customFormat="1">
      <c r="B573" s="191"/>
      <c r="D573" s="188" t="s">
        <v>165</v>
      </c>
      <c r="E573" s="198" t="s">
        <v>3</v>
      </c>
      <c r="F573" s="192" t="s">
        <v>2089</v>
      </c>
      <c r="H573" s="193">
        <v>-35.625999999999998</v>
      </c>
      <c r="I573" s="194"/>
      <c r="L573" s="191"/>
      <c r="M573" s="195"/>
      <c r="N573" s="196"/>
      <c r="O573" s="196"/>
      <c r="P573" s="196"/>
      <c r="Q573" s="196"/>
      <c r="R573" s="196"/>
      <c r="S573" s="196"/>
      <c r="T573" s="197"/>
      <c r="AT573" s="198" t="s">
        <v>165</v>
      </c>
      <c r="AU573" s="198" t="s">
        <v>82</v>
      </c>
      <c r="AV573" s="12" t="s">
        <v>82</v>
      </c>
      <c r="AW573" s="12" t="s">
        <v>33</v>
      </c>
      <c r="AX573" s="12" t="s">
        <v>72</v>
      </c>
      <c r="AY573" s="198" t="s">
        <v>154</v>
      </c>
    </row>
    <row r="574" s="13" customFormat="1">
      <c r="B574" s="199"/>
      <c r="D574" s="188" t="s">
        <v>165</v>
      </c>
      <c r="E574" s="200" t="s">
        <v>3</v>
      </c>
      <c r="F574" s="201" t="s">
        <v>179</v>
      </c>
      <c r="H574" s="202">
        <v>73.504000000000005</v>
      </c>
      <c r="I574" s="203"/>
      <c r="L574" s="199"/>
      <c r="M574" s="228"/>
      <c r="N574" s="229"/>
      <c r="O574" s="229"/>
      <c r="P574" s="229"/>
      <c r="Q574" s="229"/>
      <c r="R574" s="229"/>
      <c r="S574" s="229"/>
      <c r="T574" s="230"/>
      <c r="AT574" s="200" t="s">
        <v>165</v>
      </c>
      <c r="AU574" s="200" t="s">
        <v>82</v>
      </c>
      <c r="AV574" s="13" t="s">
        <v>161</v>
      </c>
      <c r="AW574" s="13" t="s">
        <v>33</v>
      </c>
      <c r="AX574" s="13" t="s">
        <v>80</v>
      </c>
      <c r="AY574" s="200" t="s">
        <v>154</v>
      </c>
    </row>
    <row r="575" s="1" customFormat="1" ht="6.96" customHeight="1">
      <c r="B575" s="52"/>
      <c r="C575" s="53"/>
      <c r="D575" s="53"/>
      <c r="E575" s="53"/>
      <c r="F575" s="53"/>
      <c r="G575" s="53"/>
      <c r="H575" s="53"/>
      <c r="I575" s="137"/>
      <c r="J575" s="53"/>
      <c r="K575" s="53"/>
      <c r="L575" s="37"/>
    </row>
  </sheetData>
  <autoFilter ref="C109:K574"/>
  <mergeCells count="12">
    <mergeCell ref="E7:H7"/>
    <mergeCell ref="E9:H9"/>
    <mergeCell ref="E11:H11"/>
    <mergeCell ref="E20:H20"/>
    <mergeCell ref="E29:H29"/>
    <mergeCell ref="E50:H50"/>
    <mergeCell ref="E52:H52"/>
    <mergeCell ref="E54:H54"/>
    <mergeCell ref="E98:H98"/>
    <mergeCell ref="E100:H100"/>
    <mergeCell ref="E102:H10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102</v>
      </c>
      <c r="AZ2" s="118" t="s">
        <v>121</v>
      </c>
      <c r="BA2" s="118" t="s">
        <v>1274</v>
      </c>
      <c r="BB2" s="118" t="s">
        <v>123</v>
      </c>
      <c r="BC2" s="118" t="s">
        <v>2090</v>
      </c>
      <c r="BD2" s="118" t="s">
        <v>82</v>
      </c>
    </row>
    <row r="3" ht="6.96" customHeight="1">
      <c r="B3" s="20"/>
      <c r="C3" s="21"/>
      <c r="D3" s="21"/>
      <c r="E3" s="21"/>
      <c r="F3" s="21"/>
      <c r="G3" s="21"/>
      <c r="H3" s="21"/>
      <c r="I3" s="119"/>
      <c r="J3" s="21"/>
      <c r="K3" s="21"/>
      <c r="L3" s="22"/>
      <c r="AT3" s="19" t="s">
        <v>82</v>
      </c>
      <c r="AZ3" s="118" t="s">
        <v>49</v>
      </c>
      <c r="BA3" s="118" t="s">
        <v>2091</v>
      </c>
      <c r="BB3" s="118" t="s">
        <v>123</v>
      </c>
      <c r="BC3" s="118" t="s">
        <v>2092</v>
      </c>
      <c r="BD3" s="118"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2093</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ROUND(J91,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ROUND((SUM(BE91:BE155)),  2)</f>
        <v>0</v>
      </c>
      <c r="I35" s="129">
        <v>0.20999999999999999</v>
      </c>
      <c r="J35" s="128">
        <f>ROUND(((SUM(BE91:BE155))*I35),  2)</f>
        <v>0</v>
      </c>
      <c r="L35" s="37"/>
    </row>
    <row r="36" s="1" customFormat="1" ht="14.4" customHeight="1">
      <c r="B36" s="37"/>
      <c r="E36" s="31" t="s">
        <v>44</v>
      </c>
      <c r="F36" s="128">
        <f>ROUND((SUM(BF91:BF155)),  2)</f>
        <v>0</v>
      </c>
      <c r="I36" s="129">
        <v>0.14999999999999999</v>
      </c>
      <c r="J36" s="128">
        <f>ROUND(((SUM(BF91:BF155))*I36),  2)</f>
        <v>0</v>
      </c>
      <c r="L36" s="37"/>
    </row>
    <row r="37" hidden="1" s="1" customFormat="1" ht="14.4" customHeight="1">
      <c r="B37" s="37"/>
      <c r="E37" s="31" t="s">
        <v>45</v>
      </c>
      <c r="F37" s="128">
        <f>ROUND((SUM(BG91:BG155)),  2)</f>
        <v>0</v>
      </c>
      <c r="I37" s="129">
        <v>0.20999999999999999</v>
      </c>
      <c r="J37" s="128">
        <f>0</f>
        <v>0</v>
      </c>
      <c r="L37" s="37"/>
    </row>
    <row r="38" hidden="1" s="1" customFormat="1" ht="14.4" customHeight="1">
      <c r="B38" s="37"/>
      <c r="E38" s="31" t="s">
        <v>46</v>
      </c>
      <c r="F38" s="128">
        <f>ROUND((SUM(BH91:BH155)),  2)</f>
        <v>0</v>
      </c>
      <c r="I38" s="129">
        <v>0.14999999999999999</v>
      </c>
      <c r="J38" s="128">
        <f>0</f>
        <v>0</v>
      </c>
      <c r="L38" s="37"/>
    </row>
    <row r="39" hidden="1" s="1" customFormat="1" ht="14.4" customHeight="1">
      <c r="B39" s="37"/>
      <c r="E39" s="31" t="s">
        <v>47</v>
      </c>
      <c r="F39" s="128">
        <f>ROUND((SUM(BI91:BI155)),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06 - SO 02.6 - Areálové obslužné komunikace</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J91</f>
        <v>0</v>
      </c>
      <c r="L63" s="37"/>
      <c r="AU63" s="19" t="s">
        <v>133</v>
      </c>
    </row>
    <row r="64" s="8" customFormat="1" ht="24.96" customHeight="1">
      <c r="B64" s="143"/>
      <c r="D64" s="144" t="s">
        <v>134</v>
      </c>
      <c r="E64" s="145"/>
      <c r="F64" s="145"/>
      <c r="G64" s="145"/>
      <c r="H64" s="145"/>
      <c r="I64" s="146"/>
      <c r="J64" s="147">
        <f>J92</f>
        <v>0</v>
      </c>
      <c r="L64" s="143"/>
    </row>
    <row r="65" s="9" customFormat="1" ht="19.92" customHeight="1">
      <c r="B65" s="148"/>
      <c r="D65" s="149" t="s">
        <v>135</v>
      </c>
      <c r="E65" s="150"/>
      <c r="F65" s="150"/>
      <c r="G65" s="150"/>
      <c r="H65" s="150"/>
      <c r="I65" s="151"/>
      <c r="J65" s="152">
        <f>J93</f>
        <v>0</v>
      </c>
      <c r="L65" s="148"/>
    </row>
    <row r="66" s="9" customFormat="1" ht="19.92" customHeight="1">
      <c r="B66" s="148"/>
      <c r="D66" s="149" t="s">
        <v>136</v>
      </c>
      <c r="E66" s="150"/>
      <c r="F66" s="150"/>
      <c r="G66" s="150"/>
      <c r="H66" s="150"/>
      <c r="I66" s="151"/>
      <c r="J66" s="152">
        <f>J108</f>
        <v>0</v>
      </c>
      <c r="L66" s="148"/>
    </row>
    <row r="67" s="9" customFormat="1" ht="19.92" customHeight="1">
      <c r="B67" s="148"/>
      <c r="D67" s="149" t="s">
        <v>2094</v>
      </c>
      <c r="E67" s="150"/>
      <c r="F67" s="150"/>
      <c r="G67" s="150"/>
      <c r="H67" s="150"/>
      <c r="I67" s="151"/>
      <c r="J67" s="152">
        <f>J113</f>
        <v>0</v>
      </c>
      <c r="L67" s="148"/>
    </row>
    <row r="68" s="9" customFormat="1" ht="19.92" customHeight="1">
      <c r="B68" s="148"/>
      <c r="D68" s="149" t="s">
        <v>2095</v>
      </c>
      <c r="E68" s="150"/>
      <c r="F68" s="150"/>
      <c r="G68" s="150"/>
      <c r="H68" s="150"/>
      <c r="I68" s="151"/>
      <c r="J68" s="152">
        <f>J133</f>
        <v>0</v>
      </c>
      <c r="L68" s="148"/>
    </row>
    <row r="69" s="9" customFormat="1" ht="19.92" customHeight="1">
      <c r="B69" s="148"/>
      <c r="D69" s="149" t="s">
        <v>138</v>
      </c>
      <c r="E69" s="150"/>
      <c r="F69" s="150"/>
      <c r="G69" s="150"/>
      <c r="H69" s="150"/>
      <c r="I69" s="151"/>
      <c r="J69" s="152">
        <f>J153</f>
        <v>0</v>
      </c>
      <c r="L69" s="148"/>
    </row>
    <row r="70" s="1" customFormat="1" ht="21.84" customHeight="1">
      <c r="B70" s="37"/>
      <c r="I70" s="121"/>
      <c r="L70" s="37"/>
    </row>
    <row r="71" s="1" customFormat="1" ht="6.96" customHeight="1">
      <c r="B71" s="52"/>
      <c r="C71" s="53"/>
      <c r="D71" s="53"/>
      <c r="E71" s="53"/>
      <c r="F71" s="53"/>
      <c r="G71" s="53"/>
      <c r="H71" s="53"/>
      <c r="I71" s="137"/>
      <c r="J71" s="53"/>
      <c r="K71" s="53"/>
      <c r="L71" s="37"/>
    </row>
    <row r="75" s="1" customFormat="1" ht="6.96" customHeight="1">
      <c r="B75" s="54"/>
      <c r="C75" s="55"/>
      <c r="D75" s="55"/>
      <c r="E75" s="55"/>
      <c r="F75" s="55"/>
      <c r="G75" s="55"/>
      <c r="H75" s="55"/>
      <c r="I75" s="138"/>
      <c r="J75" s="55"/>
      <c r="K75" s="55"/>
      <c r="L75" s="37"/>
    </row>
    <row r="76" s="1" customFormat="1" ht="24.96" customHeight="1">
      <c r="B76" s="37"/>
      <c r="C76" s="23" t="s">
        <v>139</v>
      </c>
      <c r="I76" s="121"/>
      <c r="L76" s="37"/>
    </row>
    <row r="77" s="1" customFormat="1" ht="6.96" customHeight="1">
      <c r="B77" s="37"/>
      <c r="I77" s="121"/>
      <c r="L77" s="37"/>
    </row>
    <row r="78" s="1" customFormat="1" ht="12" customHeight="1">
      <c r="B78" s="37"/>
      <c r="C78" s="31" t="s">
        <v>17</v>
      </c>
      <c r="I78" s="121"/>
      <c r="L78" s="37"/>
    </row>
    <row r="79" s="1" customFormat="1" ht="16.5" customHeight="1">
      <c r="B79" s="37"/>
      <c r="E79" s="120" t="str">
        <f>E7</f>
        <v>Semčice, dostavba kanalizace 2.etapa a intenzifikace ČOV</v>
      </c>
      <c r="F79" s="31"/>
      <c r="G79" s="31"/>
      <c r="H79" s="31"/>
      <c r="I79" s="121"/>
      <c r="L79" s="37"/>
    </row>
    <row r="80" ht="12" customHeight="1">
      <c r="B80" s="22"/>
      <c r="C80" s="31" t="s">
        <v>128</v>
      </c>
      <c r="L80" s="22"/>
    </row>
    <row r="81" s="1" customFormat="1" ht="16.5" customHeight="1">
      <c r="B81" s="37"/>
      <c r="E81" s="120" t="s">
        <v>378</v>
      </c>
      <c r="F81" s="1"/>
      <c r="G81" s="1"/>
      <c r="H81" s="1"/>
      <c r="I81" s="121"/>
      <c r="L81" s="37"/>
    </row>
    <row r="82" s="1" customFormat="1" ht="12" customHeight="1">
      <c r="B82" s="37"/>
      <c r="C82" s="31" t="s">
        <v>382</v>
      </c>
      <c r="I82" s="121"/>
      <c r="L82" s="37"/>
    </row>
    <row r="83" s="1" customFormat="1" ht="16.5" customHeight="1">
      <c r="B83" s="37"/>
      <c r="E83" s="58" t="str">
        <f>E11</f>
        <v>06 - SO 02.6 - Areálové obslužné komunikace</v>
      </c>
      <c r="F83" s="1"/>
      <c r="G83" s="1"/>
      <c r="H83" s="1"/>
      <c r="I83" s="121"/>
      <c r="L83" s="37"/>
    </row>
    <row r="84" s="1" customFormat="1" ht="6.96" customHeight="1">
      <c r="B84" s="37"/>
      <c r="I84" s="121"/>
      <c r="L84" s="37"/>
    </row>
    <row r="85" s="1" customFormat="1" ht="12" customHeight="1">
      <c r="B85" s="37"/>
      <c r="C85" s="31" t="s">
        <v>21</v>
      </c>
      <c r="F85" s="19" t="str">
        <f>F14</f>
        <v>Obec Semčice</v>
      </c>
      <c r="I85" s="122" t="s">
        <v>23</v>
      </c>
      <c r="J85" s="60" t="str">
        <f>IF(J14="","",J14)</f>
        <v>1.2.2019</v>
      </c>
      <c r="L85" s="37"/>
    </row>
    <row r="86" s="1" customFormat="1" ht="6.96" customHeight="1">
      <c r="B86" s="37"/>
      <c r="I86" s="121"/>
      <c r="L86" s="37"/>
    </row>
    <row r="87" s="1" customFormat="1" ht="24.9" customHeight="1">
      <c r="B87" s="37"/>
      <c r="C87" s="31" t="s">
        <v>25</v>
      </c>
      <c r="F87" s="19" t="str">
        <f>E17</f>
        <v>VaK Mladá Boleslav, a.s.</v>
      </c>
      <c r="I87" s="122" t="s">
        <v>31</v>
      </c>
      <c r="J87" s="35" t="str">
        <f>E23</f>
        <v>Vodohospodářské inženýrské služby, a.s.</v>
      </c>
      <c r="L87" s="37"/>
    </row>
    <row r="88" s="1" customFormat="1" ht="13.65" customHeight="1">
      <c r="B88" s="37"/>
      <c r="C88" s="31" t="s">
        <v>29</v>
      </c>
      <c r="F88" s="19" t="str">
        <f>IF(E20="","",E20)</f>
        <v>Vyplň údaj</v>
      </c>
      <c r="I88" s="122" t="s">
        <v>34</v>
      </c>
      <c r="J88" s="35" t="str">
        <f>E26</f>
        <v>Ing.Josef Němeček</v>
      </c>
      <c r="L88" s="37"/>
    </row>
    <row r="89" s="1" customFormat="1" ht="10.32" customHeight="1">
      <c r="B89" s="37"/>
      <c r="I89" s="121"/>
      <c r="L89" s="37"/>
    </row>
    <row r="90" s="10" customFormat="1" ht="29.28" customHeight="1">
      <c r="B90" s="153"/>
      <c r="C90" s="154" t="s">
        <v>140</v>
      </c>
      <c r="D90" s="155" t="s">
        <v>57</v>
      </c>
      <c r="E90" s="155" t="s">
        <v>53</v>
      </c>
      <c r="F90" s="155" t="s">
        <v>54</v>
      </c>
      <c r="G90" s="155" t="s">
        <v>141</v>
      </c>
      <c r="H90" s="155" t="s">
        <v>142</v>
      </c>
      <c r="I90" s="156" t="s">
        <v>143</v>
      </c>
      <c r="J90" s="155" t="s">
        <v>132</v>
      </c>
      <c r="K90" s="157" t="s">
        <v>144</v>
      </c>
      <c r="L90" s="153"/>
      <c r="M90" s="75" t="s">
        <v>3</v>
      </c>
      <c r="N90" s="76" t="s">
        <v>42</v>
      </c>
      <c r="O90" s="76" t="s">
        <v>145</v>
      </c>
      <c r="P90" s="76" t="s">
        <v>146</v>
      </c>
      <c r="Q90" s="76" t="s">
        <v>147</v>
      </c>
      <c r="R90" s="76" t="s">
        <v>148</v>
      </c>
      <c r="S90" s="76" t="s">
        <v>149</v>
      </c>
      <c r="T90" s="77" t="s">
        <v>150</v>
      </c>
    </row>
    <row r="91" s="1" customFormat="1" ht="22.8" customHeight="1">
      <c r="B91" s="37"/>
      <c r="C91" s="80" t="s">
        <v>151</v>
      </c>
      <c r="I91" s="121"/>
      <c r="J91" s="158">
        <f>BK91</f>
        <v>0</v>
      </c>
      <c r="L91" s="37"/>
      <c r="M91" s="78"/>
      <c r="N91" s="63"/>
      <c r="O91" s="63"/>
      <c r="P91" s="159">
        <f>P92</f>
        <v>0</v>
      </c>
      <c r="Q91" s="63"/>
      <c r="R91" s="159">
        <f>R92</f>
        <v>73.896280410000003</v>
      </c>
      <c r="S91" s="63"/>
      <c r="T91" s="160">
        <f>T92</f>
        <v>0</v>
      </c>
      <c r="AT91" s="19" t="s">
        <v>71</v>
      </c>
      <c r="AU91" s="19" t="s">
        <v>133</v>
      </c>
      <c r="BK91" s="161">
        <f>BK92</f>
        <v>0</v>
      </c>
    </row>
    <row r="92" s="11" customFormat="1" ht="25.92" customHeight="1">
      <c r="B92" s="162"/>
      <c r="D92" s="163" t="s">
        <v>71</v>
      </c>
      <c r="E92" s="164" t="s">
        <v>152</v>
      </c>
      <c r="F92" s="164" t="s">
        <v>153</v>
      </c>
      <c r="I92" s="165"/>
      <c r="J92" s="166">
        <f>BK92</f>
        <v>0</v>
      </c>
      <c r="L92" s="162"/>
      <c r="M92" s="167"/>
      <c r="N92" s="168"/>
      <c r="O92" s="168"/>
      <c r="P92" s="169">
        <f>P93+P108+P113+P133+P153</f>
        <v>0</v>
      </c>
      <c r="Q92" s="168"/>
      <c r="R92" s="169">
        <f>R93+R108+R113+R133+R153</f>
        <v>73.896280410000003</v>
      </c>
      <c r="S92" s="168"/>
      <c r="T92" s="170">
        <f>T93+T108+T113+T133+T153</f>
        <v>0</v>
      </c>
      <c r="AR92" s="163" t="s">
        <v>80</v>
      </c>
      <c r="AT92" s="171" t="s">
        <v>71</v>
      </c>
      <c r="AU92" s="171" t="s">
        <v>72</v>
      </c>
      <c r="AY92" s="163" t="s">
        <v>154</v>
      </c>
      <c r="BK92" s="172">
        <f>BK93+BK108+BK113+BK133+BK153</f>
        <v>0</v>
      </c>
    </row>
    <row r="93" s="11" customFormat="1" ht="22.8" customHeight="1">
      <c r="B93" s="162"/>
      <c r="D93" s="163" t="s">
        <v>71</v>
      </c>
      <c r="E93" s="173" t="s">
        <v>80</v>
      </c>
      <c r="F93" s="173" t="s">
        <v>155</v>
      </c>
      <c r="I93" s="165"/>
      <c r="J93" s="174">
        <f>BK93</f>
        <v>0</v>
      </c>
      <c r="L93" s="162"/>
      <c r="M93" s="167"/>
      <c r="N93" s="168"/>
      <c r="O93" s="168"/>
      <c r="P93" s="169">
        <f>SUM(P94:P107)</f>
        <v>0</v>
      </c>
      <c r="Q93" s="168"/>
      <c r="R93" s="169">
        <f>SUM(R94:R107)</f>
        <v>0</v>
      </c>
      <c r="S93" s="168"/>
      <c r="T93" s="170">
        <f>SUM(T94:T107)</f>
        <v>0</v>
      </c>
      <c r="AR93" s="163" t="s">
        <v>80</v>
      </c>
      <c r="AT93" s="171" t="s">
        <v>71</v>
      </c>
      <c r="AU93" s="171" t="s">
        <v>80</v>
      </c>
      <c r="AY93" s="163" t="s">
        <v>154</v>
      </c>
      <c r="BK93" s="172">
        <f>SUM(BK94:BK107)</f>
        <v>0</v>
      </c>
    </row>
    <row r="94" s="1" customFormat="1" ht="22.5" customHeight="1">
      <c r="B94" s="175"/>
      <c r="C94" s="176" t="s">
        <v>80</v>
      </c>
      <c r="D94" s="176" t="s">
        <v>156</v>
      </c>
      <c r="E94" s="177" t="s">
        <v>398</v>
      </c>
      <c r="F94" s="178" t="s">
        <v>399</v>
      </c>
      <c r="G94" s="179" t="s">
        <v>123</v>
      </c>
      <c r="H94" s="180">
        <v>8.0259999999999998</v>
      </c>
      <c r="I94" s="181"/>
      <c r="J94" s="182">
        <f>ROUND(I94*H94,2)</f>
        <v>0</v>
      </c>
      <c r="K94" s="178" t="s">
        <v>160</v>
      </c>
      <c r="L94" s="37"/>
      <c r="M94" s="183" t="s">
        <v>3</v>
      </c>
      <c r="N94" s="184" t="s">
        <v>43</v>
      </c>
      <c r="O94" s="67"/>
      <c r="P94" s="185">
        <f>O94*H94</f>
        <v>0</v>
      </c>
      <c r="Q94" s="185">
        <v>0</v>
      </c>
      <c r="R94" s="185">
        <f>Q94*H94</f>
        <v>0</v>
      </c>
      <c r="S94" s="185">
        <v>0</v>
      </c>
      <c r="T94" s="186">
        <f>S94*H94</f>
        <v>0</v>
      </c>
      <c r="AR94" s="19" t="s">
        <v>161</v>
      </c>
      <c r="AT94" s="19" t="s">
        <v>156</v>
      </c>
      <c r="AU94" s="19" t="s">
        <v>82</v>
      </c>
      <c r="AY94" s="19" t="s">
        <v>154</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161</v>
      </c>
      <c r="BM94" s="19" t="s">
        <v>2096</v>
      </c>
    </row>
    <row r="95" s="1" customFormat="1">
      <c r="B95" s="37"/>
      <c r="D95" s="188" t="s">
        <v>163</v>
      </c>
      <c r="F95" s="189" t="s">
        <v>401</v>
      </c>
      <c r="I95" s="121"/>
      <c r="L95" s="37"/>
      <c r="M95" s="190"/>
      <c r="N95" s="67"/>
      <c r="O95" s="67"/>
      <c r="P95" s="67"/>
      <c r="Q95" s="67"/>
      <c r="R95" s="67"/>
      <c r="S95" s="67"/>
      <c r="T95" s="68"/>
      <c r="AT95" s="19" t="s">
        <v>163</v>
      </c>
      <c r="AU95" s="19" t="s">
        <v>82</v>
      </c>
    </row>
    <row r="96" s="12" customFormat="1">
      <c r="B96" s="191"/>
      <c r="D96" s="188" t="s">
        <v>165</v>
      </c>
      <c r="E96" s="198" t="s">
        <v>3</v>
      </c>
      <c r="F96" s="192" t="s">
        <v>2097</v>
      </c>
      <c r="H96" s="193">
        <v>0.83699999999999997</v>
      </c>
      <c r="I96" s="194"/>
      <c r="L96" s="191"/>
      <c r="M96" s="195"/>
      <c r="N96" s="196"/>
      <c r="O96" s="196"/>
      <c r="P96" s="196"/>
      <c r="Q96" s="196"/>
      <c r="R96" s="196"/>
      <c r="S96" s="196"/>
      <c r="T96" s="197"/>
      <c r="AT96" s="198" t="s">
        <v>165</v>
      </c>
      <c r="AU96" s="198" t="s">
        <v>82</v>
      </c>
      <c r="AV96" s="12" t="s">
        <v>82</v>
      </c>
      <c r="AW96" s="12" t="s">
        <v>33</v>
      </c>
      <c r="AX96" s="12" t="s">
        <v>72</v>
      </c>
      <c r="AY96" s="198" t="s">
        <v>154</v>
      </c>
    </row>
    <row r="97" s="12" customFormat="1">
      <c r="B97" s="191"/>
      <c r="D97" s="188" t="s">
        <v>165</v>
      </c>
      <c r="E97" s="198" t="s">
        <v>3</v>
      </c>
      <c r="F97" s="192" t="s">
        <v>2098</v>
      </c>
      <c r="H97" s="193">
        <v>6.5099999999999998</v>
      </c>
      <c r="I97" s="194"/>
      <c r="L97" s="191"/>
      <c r="M97" s="195"/>
      <c r="N97" s="196"/>
      <c r="O97" s="196"/>
      <c r="P97" s="196"/>
      <c r="Q97" s="196"/>
      <c r="R97" s="196"/>
      <c r="S97" s="196"/>
      <c r="T97" s="197"/>
      <c r="AT97" s="198" t="s">
        <v>165</v>
      </c>
      <c r="AU97" s="198" t="s">
        <v>82</v>
      </c>
      <c r="AV97" s="12" t="s">
        <v>82</v>
      </c>
      <c r="AW97" s="12" t="s">
        <v>33</v>
      </c>
      <c r="AX97" s="12" t="s">
        <v>72</v>
      </c>
      <c r="AY97" s="198" t="s">
        <v>154</v>
      </c>
    </row>
    <row r="98" s="12" customFormat="1">
      <c r="B98" s="191"/>
      <c r="D98" s="188" t="s">
        <v>165</v>
      </c>
      <c r="E98" s="198" t="s">
        <v>3</v>
      </c>
      <c r="F98" s="192" t="s">
        <v>2099</v>
      </c>
      <c r="H98" s="193">
        <v>0.67900000000000005</v>
      </c>
      <c r="I98" s="194"/>
      <c r="L98" s="191"/>
      <c r="M98" s="195"/>
      <c r="N98" s="196"/>
      <c r="O98" s="196"/>
      <c r="P98" s="196"/>
      <c r="Q98" s="196"/>
      <c r="R98" s="196"/>
      <c r="S98" s="196"/>
      <c r="T98" s="197"/>
      <c r="AT98" s="198" t="s">
        <v>165</v>
      </c>
      <c r="AU98" s="198" t="s">
        <v>82</v>
      </c>
      <c r="AV98" s="12" t="s">
        <v>82</v>
      </c>
      <c r="AW98" s="12" t="s">
        <v>33</v>
      </c>
      <c r="AX98" s="12" t="s">
        <v>72</v>
      </c>
      <c r="AY98" s="198" t="s">
        <v>154</v>
      </c>
    </row>
    <row r="99" s="13" customFormat="1">
      <c r="B99" s="199"/>
      <c r="D99" s="188" t="s">
        <v>165</v>
      </c>
      <c r="E99" s="200" t="s">
        <v>49</v>
      </c>
      <c r="F99" s="201" t="s">
        <v>179</v>
      </c>
      <c r="H99" s="202">
        <v>8.0259999999999998</v>
      </c>
      <c r="I99" s="203"/>
      <c r="L99" s="199"/>
      <c r="M99" s="204"/>
      <c r="N99" s="205"/>
      <c r="O99" s="205"/>
      <c r="P99" s="205"/>
      <c r="Q99" s="205"/>
      <c r="R99" s="205"/>
      <c r="S99" s="205"/>
      <c r="T99" s="206"/>
      <c r="AT99" s="200" t="s">
        <v>165</v>
      </c>
      <c r="AU99" s="200" t="s">
        <v>82</v>
      </c>
      <c r="AV99" s="13" t="s">
        <v>161</v>
      </c>
      <c r="AW99" s="13" t="s">
        <v>33</v>
      </c>
      <c r="AX99" s="13" t="s">
        <v>80</v>
      </c>
      <c r="AY99" s="200" t="s">
        <v>154</v>
      </c>
    </row>
    <row r="100" s="1" customFormat="1" ht="22.5" customHeight="1">
      <c r="B100" s="175"/>
      <c r="C100" s="176" t="s">
        <v>82</v>
      </c>
      <c r="D100" s="176" t="s">
        <v>156</v>
      </c>
      <c r="E100" s="177" t="s">
        <v>263</v>
      </c>
      <c r="F100" s="178" t="s">
        <v>414</v>
      </c>
      <c r="G100" s="179" t="s">
        <v>123</v>
      </c>
      <c r="H100" s="180">
        <v>26.626000000000001</v>
      </c>
      <c r="I100" s="181"/>
      <c r="J100" s="182">
        <f>ROUND(I100*H100,2)</f>
        <v>0</v>
      </c>
      <c r="K100" s="178" t="s">
        <v>3</v>
      </c>
      <c r="L100" s="37"/>
      <c r="M100" s="183" t="s">
        <v>3</v>
      </c>
      <c r="N100" s="184" t="s">
        <v>43</v>
      </c>
      <c r="O100" s="67"/>
      <c r="P100" s="185">
        <f>O100*H100</f>
        <v>0</v>
      </c>
      <c r="Q100" s="185">
        <v>0</v>
      </c>
      <c r="R100" s="185">
        <f>Q100*H100</f>
        <v>0</v>
      </c>
      <c r="S100" s="185">
        <v>0</v>
      </c>
      <c r="T100" s="186">
        <f>S100*H100</f>
        <v>0</v>
      </c>
      <c r="AR100" s="19" t="s">
        <v>161</v>
      </c>
      <c r="AT100" s="19" t="s">
        <v>156</v>
      </c>
      <c r="AU100" s="19" t="s">
        <v>82</v>
      </c>
      <c r="AY100" s="19" t="s">
        <v>154</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161</v>
      </c>
      <c r="BM100" s="19" t="s">
        <v>2100</v>
      </c>
    </row>
    <row r="101" s="1" customFormat="1">
      <c r="B101" s="37"/>
      <c r="D101" s="188" t="s">
        <v>163</v>
      </c>
      <c r="F101" s="189" t="s">
        <v>894</v>
      </c>
      <c r="I101" s="121"/>
      <c r="L101" s="37"/>
      <c r="M101" s="190"/>
      <c r="N101" s="67"/>
      <c r="O101" s="67"/>
      <c r="P101" s="67"/>
      <c r="Q101" s="67"/>
      <c r="R101" s="67"/>
      <c r="S101" s="67"/>
      <c r="T101" s="68"/>
      <c r="AT101" s="19" t="s">
        <v>163</v>
      </c>
      <c r="AU101" s="19" t="s">
        <v>82</v>
      </c>
    </row>
    <row r="102" s="12" customFormat="1">
      <c r="B102" s="191"/>
      <c r="D102" s="188" t="s">
        <v>165</v>
      </c>
      <c r="E102" s="198" t="s">
        <v>3</v>
      </c>
      <c r="F102" s="192" t="s">
        <v>2101</v>
      </c>
      <c r="H102" s="193">
        <v>8.0259999999999998</v>
      </c>
      <c r="I102" s="194"/>
      <c r="L102" s="191"/>
      <c r="M102" s="195"/>
      <c r="N102" s="196"/>
      <c r="O102" s="196"/>
      <c r="P102" s="196"/>
      <c r="Q102" s="196"/>
      <c r="R102" s="196"/>
      <c r="S102" s="196"/>
      <c r="T102" s="197"/>
      <c r="AT102" s="198" t="s">
        <v>165</v>
      </c>
      <c r="AU102" s="198" t="s">
        <v>82</v>
      </c>
      <c r="AV102" s="12" t="s">
        <v>82</v>
      </c>
      <c r="AW102" s="12" t="s">
        <v>33</v>
      </c>
      <c r="AX102" s="12" t="s">
        <v>72</v>
      </c>
      <c r="AY102" s="198" t="s">
        <v>154</v>
      </c>
    </row>
    <row r="103" s="12" customFormat="1">
      <c r="B103" s="191"/>
      <c r="D103" s="188" t="s">
        <v>165</v>
      </c>
      <c r="E103" s="198" t="s">
        <v>3</v>
      </c>
      <c r="F103" s="192" t="s">
        <v>895</v>
      </c>
      <c r="H103" s="193">
        <v>18.600000000000001</v>
      </c>
      <c r="I103" s="194"/>
      <c r="L103" s="191"/>
      <c r="M103" s="195"/>
      <c r="N103" s="196"/>
      <c r="O103" s="196"/>
      <c r="P103" s="196"/>
      <c r="Q103" s="196"/>
      <c r="R103" s="196"/>
      <c r="S103" s="196"/>
      <c r="T103" s="197"/>
      <c r="AT103" s="198" t="s">
        <v>165</v>
      </c>
      <c r="AU103" s="198" t="s">
        <v>82</v>
      </c>
      <c r="AV103" s="12" t="s">
        <v>82</v>
      </c>
      <c r="AW103" s="12" t="s">
        <v>33</v>
      </c>
      <c r="AX103" s="12" t="s">
        <v>72</v>
      </c>
      <c r="AY103" s="198" t="s">
        <v>154</v>
      </c>
    </row>
    <row r="104" s="13" customFormat="1">
      <c r="B104" s="199"/>
      <c r="D104" s="188" t="s">
        <v>165</v>
      </c>
      <c r="E104" s="200" t="s">
        <v>3</v>
      </c>
      <c r="F104" s="201" t="s">
        <v>179</v>
      </c>
      <c r="H104" s="202">
        <v>26.626000000000001</v>
      </c>
      <c r="I104" s="203"/>
      <c r="L104" s="199"/>
      <c r="M104" s="204"/>
      <c r="N104" s="205"/>
      <c r="O104" s="205"/>
      <c r="P104" s="205"/>
      <c r="Q104" s="205"/>
      <c r="R104" s="205"/>
      <c r="S104" s="205"/>
      <c r="T104" s="206"/>
      <c r="AT104" s="200" t="s">
        <v>165</v>
      </c>
      <c r="AU104" s="200" t="s">
        <v>82</v>
      </c>
      <c r="AV104" s="13" t="s">
        <v>161</v>
      </c>
      <c r="AW104" s="13" t="s">
        <v>33</v>
      </c>
      <c r="AX104" s="13" t="s">
        <v>80</v>
      </c>
      <c r="AY104" s="200" t="s">
        <v>154</v>
      </c>
    </row>
    <row r="105" s="1" customFormat="1" ht="22.5" customHeight="1">
      <c r="B105" s="175"/>
      <c r="C105" s="176" t="s">
        <v>172</v>
      </c>
      <c r="D105" s="176" t="s">
        <v>156</v>
      </c>
      <c r="E105" s="177" t="s">
        <v>295</v>
      </c>
      <c r="F105" s="178" t="s">
        <v>296</v>
      </c>
      <c r="G105" s="179" t="s">
        <v>123</v>
      </c>
      <c r="H105" s="180">
        <v>18.600000000000001</v>
      </c>
      <c r="I105" s="181"/>
      <c r="J105" s="182">
        <f>ROUND(I105*H105,2)</f>
        <v>0</v>
      </c>
      <c r="K105" s="178" t="s">
        <v>160</v>
      </c>
      <c r="L105" s="37"/>
      <c r="M105" s="183" t="s">
        <v>3</v>
      </c>
      <c r="N105" s="184" t="s">
        <v>43</v>
      </c>
      <c r="O105" s="67"/>
      <c r="P105" s="185">
        <f>O105*H105</f>
        <v>0</v>
      </c>
      <c r="Q105" s="185">
        <v>0</v>
      </c>
      <c r="R105" s="185">
        <f>Q105*H105</f>
        <v>0</v>
      </c>
      <c r="S105" s="185">
        <v>0</v>
      </c>
      <c r="T105" s="186">
        <f>S105*H105</f>
        <v>0</v>
      </c>
      <c r="AR105" s="19" t="s">
        <v>161</v>
      </c>
      <c r="AT105" s="19" t="s">
        <v>156</v>
      </c>
      <c r="AU105" s="19" t="s">
        <v>82</v>
      </c>
      <c r="AY105" s="19" t="s">
        <v>154</v>
      </c>
      <c r="BE105" s="187">
        <f>IF(N105="základní",J105,0)</f>
        <v>0</v>
      </c>
      <c r="BF105" s="187">
        <f>IF(N105="snížená",J105,0)</f>
        <v>0</v>
      </c>
      <c r="BG105" s="187">
        <f>IF(N105="zákl. přenesená",J105,0)</f>
        <v>0</v>
      </c>
      <c r="BH105" s="187">
        <f>IF(N105="sníž. přenesená",J105,0)</f>
        <v>0</v>
      </c>
      <c r="BI105" s="187">
        <f>IF(N105="nulová",J105,0)</f>
        <v>0</v>
      </c>
      <c r="BJ105" s="19" t="s">
        <v>80</v>
      </c>
      <c r="BK105" s="187">
        <f>ROUND(I105*H105,2)</f>
        <v>0</v>
      </c>
      <c r="BL105" s="19" t="s">
        <v>161</v>
      </c>
      <c r="BM105" s="19" t="s">
        <v>2102</v>
      </c>
    </row>
    <row r="106" s="1" customFormat="1">
      <c r="B106" s="37"/>
      <c r="D106" s="188" t="s">
        <v>163</v>
      </c>
      <c r="F106" s="189" t="s">
        <v>298</v>
      </c>
      <c r="I106" s="121"/>
      <c r="L106" s="37"/>
      <c r="M106" s="190"/>
      <c r="N106" s="67"/>
      <c r="O106" s="67"/>
      <c r="P106" s="67"/>
      <c r="Q106" s="67"/>
      <c r="R106" s="67"/>
      <c r="S106" s="67"/>
      <c r="T106" s="68"/>
      <c r="AT106" s="19" t="s">
        <v>163</v>
      </c>
      <c r="AU106" s="19" t="s">
        <v>82</v>
      </c>
    </row>
    <row r="107" s="12" customFormat="1">
      <c r="B107" s="191"/>
      <c r="D107" s="188" t="s">
        <v>165</v>
      </c>
      <c r="E107" s="198" t="s">
        <v>121</v>
      </c>
      <c r="F107" s="192" t="s">
        <v>2103</v>
      </c>
      <c r="H107" s="193">
        <v>18.600000000000001</v>
      </c>
      <c r="I107" s="194"/>
      <c r="L107" s="191"/>
      <c r="M107" s="195"/>
      <c r="N107" s="196"/>
      <c r="O107" s="196"/>
      <c r="P107" s="196"/>
      <c r="Q107" s="196"/>
      <c r="R107" s="196"/>
      <c r="S107" s="196"/>
      <c r="T107" s="197"/>
      <c r="AT107" s="198" t="s">
        <v>165</v>
      </c>
      <c r="AU107" s="198" t="s">
        <v>82</v>
      </c>
      <c r="AV107" s="12" t="s">
        <v>82</v>
      </c>
      <c r="AW107" s="12" t="s">
        <v>33</v>
      </c>
      <c r="AX107" s="12" t="s">
        <v>80</v>
      </c>
      <c r="AY107" s="198" t="s">
        <v>154</v>
      </c>
    </row>
    <row r="108" s="11" customFormat="1" ht="22.8" customHeight="1">
      <c r="B108" s="162"/>
      <c r="D108" s="163" t="s">
        <v>71</v>
      </c>
      <c r="E108" s="173" t="s">
        <v>82</v>
      </c>
      <c r="F108" s="173" t="s">
        <v>333</v>
      </c>
      <c r="I108" s="165"/>
      <c r="J108" s="174">
        <f>BK108</f>
        <v>0</v>
      </c>
      <c r="L108" s="162"/>
      <c r="M108" s="167"/>
      <c r="N108" s="168"/>
      <c r="O108" s="168"/>
      <c r="P108" s="169">
        <f>SUM(P109:P112)</f>
        <v>0</v>
      </c>
      <c r="Q108" s="168"/>
      <c r="R108" s="169">
        <f>SUM(R109:R112)</f>
        <v>8.9964480000000009</v>
      </c>
      <c r="S108" s="168"/>
      <c r="T108" s="170">
        <f>SUM(T109:T112)</f>
        <v>0</v>
      </c>
      <c r="AR108" s="163" t="s">
        <v>80</v>
      </c>
      <c r="AT108" s="171" t="s">
        <v>71</v>
      </c>
      <c r="AU108" s="171" t="s">
        <v>80</v>
      </c>
      <c r="AY108" s="163" t="s">
        <v>154</v>
      </c>
      <c r="BK108" s="172">
        <f>SUM(BK109:BK112)</f>
        <v>0</v>
      </c>
    </row>
    <row r="109" s="1" customFormat="1" ht="22.5" customHeight="1">
      <c r="B109" s="175"/>
      <c r="C109" s="176" t="s">
        <v>161</v>
      </c>
      <c r="D109" s="176" t="s">
        <v>156</v>
      </c>
      <c r="E109" s="177" t="s">
        <v>2104</v>
      </c>
      <c r="F109" s="178" t="s">
        <v>2105</v>
      </c>
      <c r="G109" s="179" t="s">
        <v>253</v>
      </c>
      <c r="H109" s="180">
        <v>37.200000000000003</v>
      </c>
      <c r="I109" s="181"/>
      <c r="J109" s="182">
        <f>ROUND(I109*H109,2)</f>
        <v>0</v>
      </c>
      <c r="K109" s="178" t="s">
        <v>160</v>
      </c>
      <c r="L109" s="37"/>
      <c r="M109" s="183" t="s">
        <v>3</v>
      </c>
      <c r="N109" s="184" t="s">
        <v>43</v>
      </c>
      <c r="O109" s="67"/>
      <c r="P109" s="185">
        <f>O109*H109</f>
        <v>0</v>
      </c>
      <c r="Q109" s="185">
        <v>0.24184</v>
      </c>
      <c r="R109" s="185">
        <f>Q109*H109</f>
        <v>8.9964480000000009</v>
      </c>
      <c r="S109" s="185">
        <v>0</v>
      </c>
      <c r="T109" s="186">
        <f>S109*H109</f>
        <v>0</v>
      </c>
      <c r="AR109" s="19" t="s">
        <v>161</v>
      </c>
      <c r="AT109" s="19" t="s">
        <v>156</v>
      </c>
      <c r="AU109" s="19" t="s">
        <v>82</v>
      </c>
      <c r="AY109" s="19" t="s">
        <v>154</v>
      </c>
      <c r="BE109" s="187">
        <f>IF(N109="základní",J109,0)</f>
        <v>0</v>
      </c>
      <c r="BF109" s="187">
        <f>IF(N109="snížená",J109,0)</f>
        <v>0</v>
      </c>
      <c r="BG109" s="187">
        <f>IF(N109="zákl. přenesená",J109,0)</f>
        <v>0</v>
      </c>
      <c r="BH109" s="187">
        <f>IF(N109="sníž. přenesená",J109,0)</f>
        <v>0</v>
      </c>
      <c r="BI109" s="187">
        <f>IF(N109="nulová",J109,0)</f>
        <v>0</v>
      </c>
      <c r="BJ109" s="19" t="s">
        <v>80</v>
      </c>
      <c r="BK109" s="187">
        <f>ROUND(I109*H109,2)</f>
        <v>0</v>
      </c>
      <c r="BL109" s="19" t="s">
        <v>161</v>
      </c>
      <c r="BM109" s="19" t="s">
        <v>2106</v>
      </c>
    </row>
    <row r="110" s="12" customFormat="1">
      <c r="B110" s="191"/>
      <c r="D110" s="188" t="s">
        <v>165</v>
      </c>
      <c r="E110" s="198" t="s">
        <v>3</v>
      </c>
      <c r="F110" s="192" t="s">
        <v>2107</v>
      </c>
      <c r="H110" s="193">
        <v>14.1</v>
      </c>
      <c r="I110" s="194"/>
      <c r="L110" s="191"/>
      <c r="M110" s="195"/>
      <c r="N110" s="196"/>
      <c r="O110" s="196"/>
      <c r="P110" s="196"/>
      <c r="Q110" s="196"/>
      <c r="R110" s="196"/>
      <c r="S110" s="196"/>
      <c r="T110" s="197"/>
      <c r="AT110" s="198" t="s">
        <v>165</v>
      </c>
      <c r="AU110" s="198" t="s">
        <v>82</v>
      </c>
      <c r="AV110" s="12" t="s">
        <v>82</v>
      </c>
      <c r="AW110" s="12" t="s">
        <v>33</v>
      </c>
      <c r="AX110" s="12" t="s">
        <v>72</v>
      </c>
      <c r="AY110" s="198" t="s">
        <v>154</v>
      </c>
    </row>
    <row r="111" s="12" customFormat="1">
      <c r="B111" s="191"/>
      <c r="D111" s="188" t="s">
        <v>165</v>
      </c>
      <c r="E111" s="198" t="s">
        <v>3</v>
      </c>
      <c r="F111" s="192" t="s">
        <v>2108</v>
      </c>
      <c r="H111" s="193">
        <v>23.100000000000001</v>
      </c>
      <c r="I111" s="194"/>
      <c r="L111" s="191"/>
      <c r="M111" s="195"/>
      <c r="N111" s="196"/>
      <c r="O111" s="196"/>
      <c r="P111" s="196"/>
      <c r="Q111" s="196"/>
      <c r="R111" s="196"/>
      <c r="S111" s="196"/>
      <c r="T111" s="197"/>
      <c r="AT111" s="198" t="s">
        <v>165</v>
      </c>
      <c r="AU111" s="198" t="s">
        <v>82</v>
      </c>
      <c r="AV111" s="12" t="s">
        <v>82</v>
      </c>
      <c r="AW111" s="12" t="s">
        <v>33</v>
      </c>
      <c r="AX111" s="12" t="s">
        <v>72</v>
      </c>
      <c r="AY111" s="198" t="s">
        <v>154</v>
      </c>
    </row>
    <row r="112" s="13" customFormat="1">
      <c r="B112" s="199"/>
      <c r="D112" s="188" t="s">
        <v>165</v>
      </c>
      <c r="E112" s="200" t="s">
        <v>3</v>
      </c>
      <c r="F112" s="201" t="s">
        <v>179</v>
      </c>
      <c r="H112" s="202">
        <v>37.200000000000003</v>
      </c>
      <c r="I112" s="203"/>
      <c r="L112" s="199"/>
      <c r="M112" s="204"/>
      <c r="N112" s="205"/>
      <c r="O112" s="205"/>
      <c r="P112" s="205"/>
      <c r="Q112" s="205"/>
      <c r="R112" s="205"/>
      <c r="S112" s="205"/>
      <c r="T112" s="206"/>
      <c r="AT112" s="200" t="s">
        <v>165</v>
      </c>
      <c r="AU112" s="200" t="s">
        <v>82</v>
      </c>
      <c r="AV112" s="13" t="s">
        <v>161</v>
      </c>
      <c r="AW112" s="13" t="s">
        <v>33</v>
      </c>
      <c r="AX112" s="13" t="s">
        <v>80</v>
      </c>
      <c r="AY112" s="200" t="s">
        <v>154</v>
      </c>
    </row>
    <row r="113" s="11" customFormat="1" ht="22.8" customHeight="1">
      <c r="B113" s="162"/>
      <c r="D113" s="163" t="s">
        <v>71</v>
      </c>
      <c r="E113" s="173" t="s">
        <v>188</v>
      </c>
      <c r="F113" s="173" t="s">
        <v>2109</v>
      </c>
      <c r="I113" s="165"/>
      <c r="J113" s="174">
        <f>BK113</f>
        <v>0</v>
      </c>
      <c r="L113" s="162"/>
      <c r="M113" s="167"/>
      <c r="N113" s="168"/>
      <c r="O113" s="168"/>
      <c r="P113" s="169">
        <f>SUM(P114:P132)</f>
        <v>0</v>
      </c>
      <c r="Q113" s="168"/>
      <c r="R113" s="169">
        <f>SUM(R114:R132)</f>
        <v>31.135334350000001</v>
      </c>
      <c r="S113" s="168"/>
      <c r="T113" s="170">
        <f>SUM(T114:T132)</f>
        <v>0</v>
      </c>
      <c r="AR113" s="163" t="s">
        <v>80</v>
      </c>
      <c r="AT113" s="171" t="s">
        <v>71</v>
      </c>
      <c r="AU113" s="171" t="s">
        <v>80</v>
      </c>
      <c r="AY113" s="163" t="s">
        <v>154</v>
      </c>
      <c r="BK113" s="172">
        <f>SUM(BK114:BK132)</f>
        <v>0</v>
      </c>
    </row>
    <row r="114" s="1" customFormat="1" ht="16.5" customHeight="1">
      <c r="B114" s="175"/>
      <c r="C114" s="176" t="s">
        <v>188</v>
      </c>
      <c r="D114" s="176" t="s">
        <v>156</v>
      </c>
      <c r="E114" s="177" t="s">
        <v>2110</v>
      </c>
      <c r="F114" s="178" t="s">
        <v>2111</v>
      </c>
      <c r="G114" s="179" t="s">
        <v>206</v>
      </c>
      <c r="H114" s="180">
        <v>70.689999999999998</v>
      </c>
      <c r="I114" s="181"/>
      <c r="J114" s="182">
        <f>ROUND(I114*H114,2)</f>
        <v>0</v>
      </c>
      <c r="K114" s="178" t="s">
        <v>160</v>
      </c>
      <c r="L114" s="37"/>
      <c r="M114" s="183" t="s">
        <v>3</v>
      </c>
      <c r="N114" s="184" t="s">
        <v>43</v>
      </c>
      <c r="O114" s="67"/>
      <c r="P114" s="185">
        <f>O114*H114</f>
        <v>0</v>
      </c>
      <c r="Q114" s="185">
        <v>0</v>
      </c>
      <c r="R114" s="185">
        <f>Q114*H114</f>
        <v>0</v>
      </c>
      <c r="S114" s="185">
        <v>0</v>
      </c>
      <c r="T114" s="186">
        <f>S114*H114</f>
        <v>0</v>
      </c>
      <c r="AR114" s="19" t="s">
        <v>161</v>
      </c>
      <c r="AT114" s="19" t="s">
        <v>156</v>
      </c>
      <c r="AU114" s="19" t="s">
        <v>82</v>
      </c>
      <c r="AY114" s="19" t="s">
        <v>154</v>
      </c>
      <c r="BE114" s="187">
        <f>IF(N114="základní",J114,0)</f>
        <v>0</v>
      </c>
      <c r="BF114" s="187">
        <f>IF(N114="snížená",J114,0)</f>
        <v>0</v>
      </c>
      <c r="BG114" s="187">
        <f>IF(N114="zákl. přenesená",J114,0)</f>
        <v>0</v>
      </c>
      <c r="BH114" s="187">
        <f>IF(N114="sníž. přenesená",J114,0)</f>
        <v>0</v>
      </c>
      <c r="BI114" s="187">
        <f>IF(N114="nulová",J114,0)</f>
        <v>0</v>
      </c>
      <c r="BJ114" s="19" t="s">
        <v>80</v>
      </c>
      <c r="BK114" s="187">
        <f>ROUND(I114*H114,2)</f>
        <v>0</v>
      </c>
      <c r="BL114" s="19" t="s">
        <v>161</v>
      </c>
      <c r="BM114" s="19" t="s">
        <v>2112</v>
      </c>
    </row>
    <row r="115" s="12" customFormat="1">
      <c r="B115" s="191"/>
      <c r="D115" s="188" t="s">
        <v>165</v>
      </c>
      <c r="E115" s="198" t="s">
        <v>3</v>
      </c>
      <c r="F115" s="192" t="s">
        <v>2113</v>
      </c>
      <c r="H115" s="193">
        <v>70.689999999999998</v>
      </c>
      <c r="I115" s="194"/>
      <c r="L115" s="191"/>
      <c r="M115" s="195"/>
      <c r="N115" s="196"/>
      <c r="O115" s="196"/>
      <c r="P115" s="196"/>
      <c r="Q115" s="196"/>
      <c r="R115" s="196"/>
      <c r="S115" s="196"/>
      <c r="T115" s="197"/>
      <c r="AT115" s="198" t="s">
        <v>165</v>
      </c>
      <c r="AU115" s="198" t="s">
        <v>82</v>
      </c>
      <c r="AV115" s="12" t="s">
        <v>82</v>
      </c>
      <c r="AW115" s="12" t="s">
        <v>33</v>
      </c>
      <c r="AX115" s="12" t="s">
        <v>80</v>
      </c>
      <c r="AY115" s="198" t="s">
        <v>154</v>
      </c>
    </row>
    <row r="116" s="1" customFormat="1" ht="16.5" customHeight="1">
      <c r="B116" s="175"/>
      <c r="C116" s="176" t="s">
        <v>193</v>
      </c>
      <c r="D116" s="176" t="s">
        <v>156</v>
      </c>
      <c r="E116" s="177" t="s">
        <v>2114</v>
      </c>
      <c r="F116" s="178" t="s">
        <v>2115</v>
      </c>
      <c r="G116" s="179" t="s">
        <v>206</v>
      </c>
      <c r="H116" s="180">
        <v>70.689999999999998</v>
      </c>
      <c r="I116" s="181"/>
      <c r="J116" s="182">
        <f>ROUND(I116*H116,2)</f>
        <v>0</v>
      </c>
      <c r="K116" s="178" t="s">
        <v>160</v>
      </c>
      <c r="L116" s="37"/>
      <c r="M116" s="183" t="s">
        <v>3</v>
      </c>
      <c r="N116" s="184" t="s">
        <v>43</v>
      </c>
      <c r="O116" s="67"/>
      <c r="P116" s="185">
        <f>O116*H116</f>
        <v>0</v>
      </c>
      <c r="Q116" s="185">
        <v>0</v>
      </c>
      <c r="R116" s="185">
        <f>Q116*H116</f>
        <v>0</v>
      </c>
      <c r="S116" s="185">
        <v>0</v>
      </c>
      <c r="T116" s="186">
        <f>S116*H116</f>
        <v>0</v>
      </c>
      <c r="AR116" s="19" t="s">
        <v>161</v>
      </c>
      <c r="AT116" s="19" t="s">
        <v>156</v>
      </c>
      <c r="AU116" s="19" t="s">
        <v>82</v>
      </c>
      <c r="AY116" s="19" t="s">
        <v>154</v>
      </c>
      <c r="BE116" s="187">
        <f>IF(N116="základní",J116,0)</f>
        <v>0</v>
      </c>
      <c r="BF116" s="187">
        <f>IF(N116="snížená",J116,0)</f>
        <v>0</v>
      </c>
      <c r="BG116" s="187">
        <f>IF(N116="zákl. přenesená",J116,0)</f>
        <v>0</v>
      </c>
      <c r="BH116" s="187">
        <f>IF(N116="sníž. přenesená",J116,0)</f>
        <v>0</v>
      </c>
      <c r="BI116" s="187">
        <f>IF(N116="nulová",J116,0)</f>
        <v>0</v>
      </c>
      <c r="BJ116" s="19" t="s">
        <v>80</v>
      </c>
      <c r="BK116" s="187">
        <f>ROUND(I116*H116,2)</f>
        <v>0</v>
      </c>
      <c r="BL116" s="19" t="s">
        <v>161</v>
      </c>
      <c r="BM116" s="19" t="s">
        <v>2116</v>
      </c>
    </row>
    <row r="117" s="1" customFormat="1" ht="16.5" customHeight="1">
      <c r="B117" s="175"/>
      <c r="C117" s="176" t="s">
        <v>198</v>
      </c>
      <c r="D117" s="176" t="s">
        <v>156</v>
      </c>
      <c r="E117" s="177" t="s">
        <v>2117</v>
      </c>
      <c r="F117" s="178" t="s">
        <v>2118</v>
      </c>
      <c r="G117" s="179" t="s">
        <v>206</v>
      </c>
      <c r="H117" s="180">
        <v>70.689999999999998</v>
      </c>
      <c r="I117" s="181"/>
      <c r="J117" s="182">
        <f>ROUND(I117*H117,2)</f>
        <v>0</v>
      </c>
      <c r="K117" s="178" t="s">
        <v>160</v>
      </c>
      <c r="L117" s="37"/>
      <c r="M117" s="183" t="s">
        <v>3</v>
      </c>
      <c r="N117" s="184" t="s">
        <v>43</v>
      </c>
      <c r="O117" s="67"/>
      <c r="P117" s="185">
        <f>O117*H117</f>
        <v>0</v>
      </c>
      <c r="Q117" s="185">
        <v>0</v>
      </c>
      <c r="R117" s="185">
        <f>Q117*H117</f>
        <v>0</v>
      </c>
      <c r="S117" s="185">
        <v>0</v>
      </c>
      <c r="T117" s="186">
        <f>S117*H117</f>
        <v>0</v>
      </c>
      <c r="AR117" s="19" t="s">
        <v>161</v>
      </c>
      <c r="AT117" s="19" t="s">
        <v>156</v>
      </c>
      <c r="AU117" s="19" t="s">
        <v>82</v>
      </c>
      <c r="AY117" s="19" t="s">
        <v>154</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161</v>
      </c>
      <c r="BM117" s="19" t="s">
        <v>2119</v>
      </c>
    </row>
    <row r="118" s="1" customFormat="1" ht="16.5" customHeight="1">
      <c r="B118" s="175"/>
      <c r="C118" s="176" t="s">
        <v>203</v>
      </c>
      <c r="D118" s="176" t="s">
        <v>156</v>
      </c>
      <c r="E118" s="177" t="s">
        <v>2120</v>
      </c>
      <c r="F118" s="178" t="s">
        <v>2121</v>
      </c>
      <c r="G118" s="179" t="s">
        <v>206</v>
      </c>
      <c r="H118" s="180">
        <v>43.259999999999998</v>
      </c>
      <c r="I118" s="181"/>
      <c r="J118" s="182">
        <f>ROUND(I118*H118,2)</f>
        <v>0</v>
      </c>
      <c r="K118" s="178" t="s">
        <v>160</v>
      </c>
      <c r="L118" s="37"/>
      <c r="M118" s="183" t="s">
        <v>3</v>
      </c>
      <c r="N118" s="184" t="s">
        <v>43</v>
      </c>
      <c r="O118" s="67"/>
      <c r="P118" s="185">
        <f>O118*H118</f>
        <v>0</v>
      </c>
      <c r="Q118" s="185">
        <v>0</v>
      </c>
      <c r="R118" s="185">
        <f>Q118*H118</f>
        <v>0</v>
      </c>
      <c r="S118" s="185">
        <v>0</v>
      </c>
      <c r="T118" s="186">
        <f>S118*H118</f>
        <v>0</v>
      </c>
      <c r="AR118" s="19" t="s">
        <v>161</v>
      </c>
      <c r="AT118" s="19" t="s">
        <v>156</v>
      </c>
      <c r="AU118" s="19" t="s">
        <v>82</v>
      </c>
      <c r="AY118" s="19" t="s">
        <v>154</v>
      </c>
      <c r="BE118" s="187">
        <f>IF(N118="základní",J118,0)</f>
        <v>0</v>
      </c>
      <c r="BF118" s="187">
        <f>IF(N118="snížená",J118,0)</f>
        <v>0</v>
      </c>
      <c r="BG118" s="187">
        <f>IF(N118="zákl. přenesená",J118,0)</f>
        <v>0</v>
      </c>
      <c r="BH118" s="187">
        <f>IF(N118="sníž. přenesená",J118,0)</f>
        <v>0</v>
      </c>
      <c r="BI118" s="187">
        <f>IF(N118="nulová",J118,0)</f>
        <v>0</v>
      </c>
      <c r="BJ118" s="19" t="s">
        <v>80</v>
      </c>
      <c r="BK118" s="187">
        <f>ROUND(I118*H118,2)</f>
        <v>0</v>
      </c>
      <c r="BL118" s="19" t="s">
        <v>161</v>
      </c>
      <c r="BM118" s="19" t="s">
        <v>2122</v>
      </c>
    </row>
    <row r="119" s="12" customFormat="1">
      <c r="B119" s="191"/>
      <c r="D119" s="188" t="s">
        <v>165</v>
      </c>
      <c r="E119" s="198" t="s">
        <v>3</v>
      </c>
      <c r="F119" s="192" t="s">
        <v>2123</v>
      </c>
      <c r="H119" s="193">
        <v>43.259999999999998</v>
      </c>
      <c r="I119" s="194"/>
      <c r="L119" s="191"/>
      <c r="M119" s="195"/>
      <c r="N119" s="196"/>
      <c r="O119" s="196"/>
      <c r="P119" s="196"/>
      <c r="Q119" s="196"/>
      <c r="R119" s="196"/>
      <c r="S119" s="196"/>
      <c r="T119" s="197"/>
      <c r="AT119" s="198" t="s">
        <v>165</v>
      </c>
      <c r="AU119" s="198" t="s">
        <v>82</v>
      </c>
      <c r="AV119" s="12" t="s">
        <v>82</v>
      </c>
      <c r="AW119" s="12" t="s">
        <v>33</v>
      </c>
      <c r="AX119" s="12" t="s">
        <v>80</v>
      </c>
      <c r="AY119" s="198" t="s">
        <v>154</v>
      </c>
    </row>
    <row r="120" s="1" customFormat="1" ht="16.5" customHeight="1">
      <c r="B120" s="175"/>
      <c r="C120" s="176" t="s">
        <v>213</v>
      </c>
      <c r="D120" s="176" t="s">
        <v>156</v>
      </c>
      <c r="E120" s="177" t="s">
        <v>2124</v>
      </c>
      <c r="F120" s="178" t="s">
        <v>2125</v>
      </c>
      <c r="G120" s="179" t="s">
        <v>206</v>
      </c>
      <c r="H120" s="180">
        <v>43.259999999999998</v>
      </c>
      <c r="I120" s="181"/>
      <c r="J120" s="182">
        <f>ROUND(I120*H120,2)</f>
        <v>0</v>
      </c>
      <c r="K120" s="178" t="s">
        <v>160</v>
      </c>
      <c r="L120" s="37"/>
      <c r="M120" s="183" t="s">
        <v>3</v>
      </c>
      <c r="N120" s="184" t="s">
        <v>43</v>
      </c>
      <c r="O120" s="67"/>
      <c r="P120" s="185">
        <f>O120*H120</f>
        <v>0</v>
      </c>
      <c r="Q120" s="185">
        <v>0</v>
      </c>
      <c r="R120" s="185">
        <f>Q120*H120</f>
        <v>0</v>
      </c>
      <c r="S120" s="185">
        <v>0</v>
      </c>
      <c r="T120" s="186">
        <f>S120*H120</f>
        <v>0</v>
      </c>
      <c r="AR120" s="19" t="s">
        <v>161</v>
      </c>
      <c r="AT120" s="19" t="s">
        <v>156</v>
      </c>
      <c r="AU120" s="19" t="s">
        <v>82</v>
      </c>
      <c r="AY120" s="19" t="s">
        <v>154</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161</v>
      </c>
      <c r="BM120" s="19" t="s">
        <v>2126</v>
      </c>
    </row>
    <row r="121" s="1" customFormat="1" ht="22.5" customHeight="1">
      <c r="B121" s="175"/>
      <c r="C121" s="176" t="s">
        <v>218</v>
      </c>
      <c r="D121" s="176" t="s">
        <v>156</v>
      </c>
      <c r="E121" s="177" t="s">
        <v>2127</v>
      </c>
      <c r="F121" s="178" t="s">
        <v>2128</v>
      </c>
      <c r="G121" s="179" t="s">
        <v>206</v>
      </c>
      <c r="H121" s="180">
        <v>43.259999999999998</v>
      </c>
      <c r="I121" s="181"/>
      <c r="J121" s="182">
        <f>ROUND(I121*H121,2)</f>
        <v>0</v>
      </c>
      <c r="K121" s="178" t="s">
        <v>160</v>
      </c>
      <c r="L121" s="37"/>
      <c r="M121" s="183" t="s">
        <v>3</v>
      </c>
      <c r="N121" s="184" t="s">
        <v>43</v>
      </c>
      <c r="O121" s="67"/>
      <c r="P121" s="185">
        <f>O121*H121</f>
        <v>0</v>
      </c>
      <c r="Q121" s="185">
        <v>0</v>
      </c>
      <c r="R121" s="185">
        <f>Q121*H121</f>
        <v>0</v>
      </c>
      <c r="S121" s="185">
        <v>0</v>
      </c>
      <c r="T121" s="186">
        <f>S121*H121</f>
        <v>0</v>
      </c>
      <c r="AR121" s="19" t="s">
        <v>161</v>
      </c>
      <c r="AT121" s="19" t="s">
        <v>156</v>
      </c>
      <c r="AU121" s="19" t="s">
        <v>82</v>
      </c>
      <c r="AY121" s="19" t="s">
        <v>154</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161</v>
      </c>
      <c r="BM121" s="19" t="s">
        <v>2129</v>
      </c>
    </row>
    <row r="122" s="1" customFormat="1">
      <c r="B122" s="37"/>
      <c r="D122" s="188" t="s">
        <v>163</v>
      </c>
      <c r="F122" s="189" t="s">
        <v>2130</v>
      </c>
      <c r="I122" s="121"/>
      <c r="L122" s="37"/>
      <c r="M122" s="190"/>
      <c r="N122" s="67"/>
      <c r="O122" s="67"/>
      <c r="P122" s="67"/>
      <c r="Q122" s="67"/>
      <c r="R122" s="67"/>
      <c r="S122" s="67"/>
      <c r="T122" s="68"/>
      <c r="AT122" s="19" t="s">
        <v>163</v>
      </c>
      <c r="AU122" s="19" t="s">
        <v>82</v>
      </c>
    </row>
    <row r="123" s="1" customFormat="1" ht="16.5" customHeight="1">
      <c r="B123" s="175"/>
      <c r="C123" s="176" t="s">
        <v>222</v>
      </c>
      <c r="D123" s="176" t="s">
        <v>156</v>
      </c>
      <c r="E123" s="177" t="s">
        <v>2131</v>
      </c>
      <c r="F123" s="178" t="s">
        <v>2132</v>
      </c>
      <c r="G123" s="179" t="s">
        <v>206</v>
      </c>
      <c r="H123" s="180">
        <v>43.259999999999998</v>
      </c>
      <c r="I123" s="181"/>
      <c r="J123" s="182">
        <f>ROUND(I123*H123,2)</f>
        <v>0</v>
      </c>
      <c r="K123" s="178" t="s">
        <v>160</v>
      </c>
      <c r="L123" s="37"/>
      <c r="M123" s="183" t="s">
        <v>3</v>
      </c>
      <c r="N123" s="184" t="s">
        <v>43</v>
      </c>
      <c r="O123" s="67"/>
      <c r="P123" s="185">
        <f>O123*H123</f>
        <v>0</v>
      </c>
      <c r="Q123" s="185">
        <v>0.0056100000000000004</v>
      </c>
      <c r="R123" s="185">
        <f>Q123*H123</f>
        <v>0.2426886</v>
      </c>
      <c r="S123" s="185">
        <v>0</v>
      </c>
      <c r="T123" s="186">
        <f>S123*H123</f>
        <v>0</v>
      </c>
      <c r="AR123" s="19" t="s">
        <v>161</v>
      </c>
      <c r="AT123" s="19" t="s">
        <v>156</v>
      </c>
      <c r="AU123" s="19" t="s">
        <v>82</v>
      </c>
      <c r="AY123" s="19" t="s">
        <v>154</v>
      </c>
      <c r="BE123" s="187">
        <f>IF(N123="základní",J123,0)</f>
        <v>0</v>
      </c>
      <c r="BF123" s="187">
        <f>IF(N123="snížená",J123,0)</f>
        <v>0</v>
      </c>
      <c r="BG123" s="187">
        <f>IF(N123="zákl. přenesená",J123,0)</f>
        <v>0</v>
      </c>
      <c r="BH123" s="187">
        <f>IF(N123="sníž. přenesená",J123,0)</f>
        <v>0</v>
      </c>
      <c r="BI123" s="187">
        <f>IF(N123="nulová",J123,0)</f>
        <v>0</v>
      </c>
      <c r="BJ123" s="19" t="s">
        <v>80</v>
      </c>
      <c r="BK123" s="187">
        <f>ROUND(I123*H123,2)</f>
        <v>0</v>
      </c>
      <c r="BL123" s="19" t="s">
        <v>161</v>
      </c>
      <c r="BM123" s="19" t="s">
        <v>2133</v>
      </c>
    </row>
    <row r="124" s="1" customFormat="1" ht="22.5" customHeight="1">
      <c r="B124" s="175"/>
      <c r="C124" s="176" t="s">
        <v>227</v>
      </c>
      <c r="D124" s="176" t="s">
        <v>156</v>
      </c>
      <c r="E124" s="177" t="s">
        <v>2134</v>
      </c>
      <c r="F124" s="178" t="s">
        <v>2135</v>
      </c>
      <c r="G124" s="179" t="s">
        <v>206</v>
      </c>
      <c r="H124" s="180">
        <v>43.259999999999998</v>
      </c>
      <c r="I124" s="181"/>
      <c r="J124" s="182">
        <f>ROUND(I124*H124,2)</f>
        <v>0</v>
      </c>
      <c r="K124" s="178" t="s">
        <v>160</v>
      </c>
      <c r="L124" s="37"/>
      <c r="M124" s="183" t="s">
        <v>3</v>
      </c>
      <c r="N124" s="184" t="s">
        <v>43</v>
      </c>
      <c r="O124" s="67"/>
      <c r="P124" s="185">
        <f>O124*H124</f>
        <v>0</v>
      </c>
      <c r="Q124" s="185">
        <v>0</v>
      </c>
      <c r="R124" s="185">
        <f>Q124*H124</f>
        <v>0</v>
      </c>
      <c r="S124" s="185">
        <v>0</v>
      </c>
      <c r="T124" s="186">
        <f>S124*H124</f>
        <v>0</v>
      </c>
      <c r="AR124" s="19" t="s">
        <v>161</v>
      </c>
      <c r="AT124" s="19" t="s">
        <v>156</v>
      </c>
      <c r="AU124" s="19" t="s">
        <v>82</v>
      </c>
      <c r="AY124" s="19" t="s">
        <v>154</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161</v>
      </c>
      <c r="BM124" s="19" t="s">
        <v>2136</v>
      </c>
    </row>
    <row r="125" s="1" customFormat="1">
      <c r="B125" s="37"/>
      <c r="D125" s="188" t="s">
        <v>163</v>
      </c>
      <c r="F125" s="189" t="s">
        <v>2137</v>
      </c>
      <c r="I125" s="121"/>
      <c r="L125" s="37"/>
      <c r="M125" s="190"/>
      <c r="N125" s="67"/>
      <c r="O125" s="67"/>
      <c r="P125" s="67"/>
      <c r="Q125" s="67"/>
      <c r="R125" s="67"/>
      <c r="S125" s="67"/>
      <c r="T125" s="68"/>
      <c r="AT125" s="19" t="s">
        <v>163</v>
      </c>
      <c r="AU125" s="19" t="s">
        <v>82</v>
      </c>
    </row>
    <row r="126" s="1" customFormat="1" ht="22.5" customHeight="1">
      <c r="B126" s="175"/>
      <c r="C126" s="176" t="s">
        <v>231</v>
      </c>
      <c r="D126" s="176" t="s">
        <v>156</v>
      </c>
      <c r="E126" s="177" t="s">
        <v>2138</v>
      </c>
      <c r="F126" s="178" t="s">
        <v>2139</v>
      </c>
      <c r="G126" s="179" t="s">
        <v>206</v>
      </c>
      <c r="H126" s="180">
        <v>43.259999999999998</v>
      </c>
      <c r="I126" s="181"/>
      <c r="J126" s="182">
        <f>ROUND(I126*H126,2)</f>
        <v>0</v>
      </c>
      <c r="K126" s="178" t="s">
        <v>160</v>
      </c>
      <c r="L126" s="37"/>
      <c r="M126" s="183" t="s">
        <v>3</v>
      </c>
      <c r="N126" s="184" t="s">
        <v>43</v>
      </c>
      <c r="O126" s="67"/>
      <c r="P126" s="185">
        <f>O126*H126</f>
        <v>0</v>
      </c>
      <c r="Q126" s="185">
        <v>0</v>
      </c>
      <c r="R126" s="185">
        <f>Q126*H126</f>
        <v>0</v>
      </c>
      <c r="S126" s="185">
        <v>0</v>
      </c>
      <c r="T126" s="186">
        <f>S126*H126</f>
        <v>0</v>
      </c>
      <c r="AR126" s="19" t="s">
        <v>161</v>
      </c>
      <c r="AT126" s="19" t="s">
        <v>156</v>
      </c>
      <c r="AU126" s="19" t="s">
        <v>82</v>
      </c>
      <c r="AY126" s="19" t="s">
        <v>154</v>
      </c>
      <c r="BE126" s="187">
        <f>IF(N126="základní",J126,0)</f>
        <v>0</v>
      </c>
      <c r="BF126" s="187">
        <f>IF(N126="snížená",J126,0)</f>
        <v>0</v>
      </c>
      <c r="BG126" s="187">
        <f>IF(N126="zákl. přenesená",J126,0)</f>
        <v>0</v>
      </c>
      <c r="BH126" s="187">
        <f>IF(N126="sníž. přenesená",J126,0)</f>
        <v>0</v>
      </c>
      <c r="BI126" s="187">
        <f>IF(N126="nulová",J126,0)</f>
        <v>0</v>
      </c>
      <c r="BJ126" s="19" t="s">
        <v>80</v>
      </c>
      <c r="BK126" s="187">
        <f>ROUND(I126*H126,2)</f>
        <v>0</v>
      </c>
      <c r="BL126" s="19" t="s">
        <v>161</v>
      </c>
      <c r="BM126" s="19" t="s">
        <v>2140</v>
      </c>
    </row>
    <row r="127" s="1" customFormat="1">
      <c r="B127" s="37"/>
      <c r="D127" s="188" t="s">
        <v>163</v>
      </c>
      <c r="F127" s="189" t="s">
        <v>2141</v>
      </c>
      <c r="I127" s="121"/>
      <c r="L127" s="37"/>
      <c r="M127" s="190"/>
      <c r="N127" s="67"/>
      <c r="O127" s="67"/>
      <c r="P127" s="67"/>
      <c r="Q127" s="67"/>
      <c r="R127" s="67"/>
      <c r="S127" s="67"/>
      <c r="T127" s="68"/>
      <c r="AT127" s="19" t="s">
        <v>163</v>
      </c>
      <c r="AU127" s="19" t="s">
        <v>82</v>
      </c>
    </row>
    <row r="128" s="1" customFormat="1" ht="22.5" customHeight="1">
      <c r="B128" s="175"/>
      <c r="C128" s="176" t="s">
        <v>238</v>
      </c>
      <c r="D128" s="176" t="s">
        <v>156</v>
      </c>
      <c r="E128" s="177" t="s">
        <v>2142</v>
      </c>
      <c r="F128" s="178" t="s">
        <v>2143</v>
      </c>
      <c r="G128" s="179" t="s">
        <v>206</v>
      </c>
      <c r="H128" s="180">
        <v>70.689999999999998</v>
      </c>
      <c r="I128" s="181"/>
      <c r="J128" s="182">
        <f>ROUND(I128*H128,2)</f>
        <v>0</v>
      </c>
      <c r="K128" s="178" t="s">
        <v>160</v>
      </c>
      <c r="L128" s="37"/>
      <c r="M128" s="183" t="s">
        <v>3</v>
      </c>
      <c r="N128" s="184" t="s">
        <v>43</v>
      </c>
      <c r="O128" s="67"/>
      <c r="P128" s="185">
        <f>O128*H128</f>
        <v>0</v>
      </c>
      <c r="Q128" s="185">
        <v>0.098000000000000004</v>
      </c>
      <c r="R128" s="185">
        <f>Q128*H128</f>
        <v>6.9276200000000001</v>
      </c>
      <c r="S128" s="185">
        <v>0</v>
      </c>
      <c r="T128" s="186">
        <f>S128*H128</f>
        <v>0</v>
      </c>
      <c r="AR128" s="19" t="s">
        <v>161</v>
      </c>
      <c r="AT128" s="19" t="s">
        <v>156</v>
      </c>
      <c r="AU128" s="19" t="s">
        <v>82</v>
      </c>
      <c r="AY128" s="19" t="s">
        <v>154</v>
      </c>
      <c r="BE128" s="187">
        <f>IF(N128="základní",J128,0)</f>
        <v>0</v>
      </c>
      <c r="BF128" s="187">
        <f>IF(N128="snížená",J128,0)</f>
        <v>0</v>
      </c>
      <c r="BG128" s="187">
        <f>IF(N128="zákl. přenesená",J128,0)</f>
        <v>0</v>
      </c>
      <c r="BH128" s="187">
        <f>IF(N128="sníž. přenesená",J128,0)</f>
        <v>0</v>
      </c>
      <c r="BI128" s="187">
        <f>IF(N128="nulová",J128,0)</f>
        <v>0</v>
      </c>
      <c r="BJ128" s="19" t="s">
        <v>80</v>
      </c>
      <c r="BK128" s="187">
        <f>ROUND(I128*H128,2)</f>
        <v>0</v>
      </c>
      <c r="BL128" s="19" t="s">
        <v>161</v>
      </c>
      <c r="BM128" s="19" t="s">
        <v>2144</v>
      </c>
    </row>
    <row r="129" s="1" customFormat="1">
      <c r="B129" s="37"/>
      <c r="D129" s="188" t="s">
        <v>163</v>
      </c>
      <c r="F129" s="189" t="s">
        <v>2145</v>
      </c>
      <c r="I129" s="121"/>
      <c r="L129" s="37"/>
      <c r="M129" s="190"/>
      <c r="N129" s="67"/>
      <c r="O129" s="67"/>
      <c r="P129" s="67"/>
      <c r="Q129" s="67"/>
      <c r="R129" s="67"/>
      <c r="S129" s="67"/>
      <c r="T129" s="68"/>
      <c r="AT129" s="19" t="s">
        <v>163</v>
      </c>
      <c r="AU129" s="19" t="s">
        <v>82</v>
      </c>
    </row>
    <row r="130" s="12" customFormat="1">
      <c r="B130" s="191"/>
      <c r="D130" s="188" t="s">
        <v>165</v>
      </c>
      <c r="E130" s="198" t="s">
        <v>3</v>
      </c>
      <c r="F130" s="192" t="s">
        <v>2146</v>
      </c>
      <c r="H130" s="193">
        <v>70.689999999999998</v>
      </c>
      <c r="I130" s="194"/>
      <c r="L130" s="191"/>
      <c r="M130" s="195"/>
      <c r="N130" s="196"/>
      <c r="O130" s="196"/>
      <c r="P130" s="196"/>
      <c r="Q130" s="196"/>
      <c r="R130" s="196"/>
      <c r="S130" s="196"/>
      <c r="T130" s="197"/>
      <c r="AT130" s="198" t="s">
        <v>165</v>
      </c>
      <c r="AU130" s="198" t="s">
        <v>82</v>
      </c>
      <c r="AV130" s="12" t="s">
        <v>82</v>
      </c>
      <c r="AW130" s="12" t="s">
        <v>33</v>
      </c>
      <c r="AX130" s="12" t="s">
        <v>80</v>
      </c>
      <c r="AY130" s="198" t="s">
        <v>154</v>
      </c>
    </row>
    <row r="131" s="1" customFormat="1" ht="16.5" customHeight="1">
      <c r="B131" s="175"/>
      <c r="C131" s="207" t="s">
        <v>9</v>
      </c>
      <c r="D131" s="207" t="s">
        <v>232</v>
      </c>
      <c r="E131" s="208" t="s">
        <v>2147</v>
      </c>
      <c r="F131" s="209" t="s">
        <v>2148</v>
      </c>
      <c r="G131" s="210" t="s">
        <v>206</v>
      </c>
      <c r="H131" s="211">
        <v>74.224999999999994</v>
      </c>
      <c r="I131" s="212"/>
      <c r="J131" s="213">
        <f>ROUND(I131*H131,2)</f>
        <v>0</v>
      </c>
      <c r="K131" s="209" t="s">
        <v>160</v>
      </c>
      <c r="L131" s="214"/>
      <c r="M131" s="215" t="s">
        <v>3</v>
      </c>
      <c r="N131" s="216" t="s">
        <v>43</v>
      </c>
      <c r="O131" s="67"/>
      <c r="P131" s="185">
        <f>O131*H131</f>
        <v>0</v>
      </c>
      <c r="Q131" s="185">
        <v>0.32286999999999999</v>
      </c>
      <c r="R131" s="185">
        <f>Q131*H131</f>
        <v>23.965025749999999</v>
      </c>
      <c r="S131" s="185">
        <v>0</v>
      </c>
      <c r="T131" s="186">
        <f>S131*H131</f>
        <v>0</v>
      </c>
      <c r="AR131" s="19" t="s">
        <v>203</v>
      </c>
      <c r="AT131" s="19" t="s">
        <v>232</v>
      </c>
      <c r="AU131" s="19" t="s">
        <v>82</v>
      </c>
      <c r="AY131" s="19" t="s">
        <v>154</v>
      </c>
      <c r="BE131" s="187">
        <f>IF(N131="základní",J131,0)</f>
        <v>0</v>
      </c>
      <c r="BF131" s="187">
        <f>IF(N131="snížená",J131,0)</f>
        <v>0</v>
      </c>
      <c r="BG131" s="187">
        <f>IF(N131="zákl. přenesená",J131,0)</f>
        <v>0</v>
      </c>
      <c r="BH131" s="187">
        <f>IF(N131="sníž. přenesená",J131,0)</f>
        <v>0</v>
      </c>
      <c r="BI131" s="187">
        <f>IF(N131="nulová",J131,0)</f>
        <v>0</v>
      </c>
      <c r="BJ131" s="19" t="s">
        <v>80</v>
      </c>
      <c r="BK131" s="187">
        <f>ROUND(I131*H131,2)</f>
        <v>0</v>
      </c>
      <c r="BL131" s="19" t="s">
        <v>161</v>
      </c>
      <c r="BM131" s="19" t="s">
        <v>2149</v>
      </c>
    </row>
    <row r="132" s="12" customFormat="1">
      <c r="B132" s="191"/>
      <c r="D132" s="188" t="s">
        <v>165</v>
      </c>
      <c r="F132" s="192" t="s">
        <v>2150</v>
      </c>
      <c r="H132" s="193">
        <v>74.224999999999994</v>
      </c>
      <c r="I132" s="194"/>
      <c r="L132" s="191"/>
      <c r="M132" s="195"/>
      <c r="N132" s="196"/>
      <c r="O132" s="196"/>
      <c r="P132" s="196"/>
      <c r="Q132" s="196"/>
      <c r="R132" s="196"/>
      <c r="S132" s="196"/>
      <c r="T132" s="197"/>
      <c r="AT132" s="198" t="s">
        <v>165</v>
      </c>
      <c r="AU132" s="198" t="s">
        <v>82</v>
      </c>
      <c r="AV132" s="12" t="s">
        <v>82</v>
      </c>
      <c r="AW132" s="12" t="s">
        <v>4</v>
      </c>
      <c r="AX132" s="12" t="s">
        <v>80</v>
      </c>
      <c r="AY132" s="198" t="s">
        <v>154</v>
      </c>
    </row>
    <row r="133" s="11" customFormat="1" ht="22.8" customHeight="1">
      <c r="B133" s="162"/>
      <c r="D133" s="163" t="s">
        <v>71</v>
      </c>
      <c r="E133" s="173" t="s">
        <v>213</v>
      </c>
      <c r="F133" s="173" t="s">
        <v>2151</v>
      </c>
      <c r="I133" s="165"/>
      <c r="J133" s="174">
        <f>BK133</f>
        <v>0</v>
      </c>
      <c r="L133" s="162"/>
      <c r="M133" s="167"/>
      <c r="N133" s="168"/>
      <c r="O133" s="168"/>
      <c r="P133" s="169">
        <f>SUM(P134:P152)</f>
        <v>0</v>
      </c>
      <c r="Q133" s="168"/>
      <c r="R133" s="169">
        <f>SUM(R134:R152)</f>
        <v>33.764498060000001</v>
      </c>
      <c r="S133" s="168"/>
      <c r="T133" s="170">
        <f>SUM(T134:T152)</f>
        <v>0</v>
      </c>
      <c r="AR133" s="163" t="s">
        <v>80</v>
      </c>
      <c r="AT133" s="171" t="s">
        <v>71</v>
      </c>
      <c r="AU133" s="171" t="s">
        <v>80</v>
      </c>
      <c r="AY133" s="163" t="s">
        <v>154</v>
      </c>
      <c r="BK133" s="172">
        <f>SUM(BK134:BK152)</f>
        <v>0</v>
      </c>
    </row>
    <row r="134" s="1" customFormat="1" ht="22.5" customHeight="1">
      <c r="B134" s="175"/>
      <c r="C134" s="176" t="s">
        <v>250</v>
      </c>
      <c r="D134" s="176" t="s">
        <v>156</v>
      </c>
      <c r="E134" s="177" t="s">
        <v>2152</v>
      </c>
      <c r="F134" s="178" t="s">
        <v>2153</v>
      </c>
      <c r="G134" s="179" t="s">
        <v>253</v>
      </c>
      <c r="H134" s="180">
        <v>10.76</v>
      </c>
      <c r="I134" s="181"/>
      <c r="J134" s="182">
        <f>ROUND(I134*H134,2)</f>
        <v>0</v>
      </c>
      <c r="K134" s="178" t="s">
        <v>160</v>
      </c>
      <c r="L134" s="37"/>
      <c r="M134" s="183" t="s">
        <v>3</v>
      </c>
      <c r="N134" s="184" t="s">
        <v>43</v>
      </c>
      <c r="O134" s="67"/>
      <c r="P134" s="185">
        <f>O134*H134</f>
        <v>0</v>
      </c>
      <c r="Q134" s="185">
        <v>0.11519</v>
      </c>
      <c r="R134" s="185">
        <f>Q134*H134</f>
        <v>1.2394444</v>
      </c>
      <c r="S134" s="185">
        <v>0</v>
      </c>
      <c r="T134" s="186">
        <f>S134*H134</f>
        <v>0</v>
      </c>
      <c r="AR134" s="19" t="s">
        <v>161</v>
      </c>
      <c r="AT134" s="19" t="s">
        <v>156</v>
      </c>
      <c r="AU134" s="19" t="s">
        <v>82</v>
      </c>
      <c r="AY134" s="19" t="s">
        <v>154</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161</v>
      </c>
      <c r="BM134" s="19" t="s">
        <v>2154</v>
      </c>
    </row>
    <row r="135" s="1" customFormat="1">
      <c r="B135" s="37"/>
      <c r="D135" s="188" t="s">
        <v>163</v>
      </c>
      <c r="F135" s="189" t="s">
        <v>2155</v>
      </c>
      <c r="I135" s="121"/>
      <c r="L135" s="37"/>
      <c r="M135" s="190"/>
      <c r="N135" s="67"/>
      <c r="O135" s="67"/>
      <c r="P135" s="67"/>
      <c r="Q135" s="67"/>
      <c r="R135" s="67"/>
      <c r="S135" s="67"/>
      <c r="T135" s="68"/>
      <c r="AT135" s="19" t="s">
        <v>163</v>
      </c>
      <c r="AU135" s="19" t="s">
        <v>82</v>
      </c>
    </row>
    <row r="136" s="12" customFormat="1">
      <c r="B136" s="191"/>
      <c r="D136" s="188" t="s">
        <v>165</v>
      </c>
      <c r="E136" s="198" t="s">
        <v>3</v>
      </c>
      <c r="F136" s="192" t="s">
        <v>2156</v>
      </c>
      <c r="H136" s="193">
        <v>7.7599999999999998</v>
      </c>
      <c r="I136" s="194"/>
      <c r="L136" s="191"/>
      <c r="M136" s="195"/>
      <c r="N136" s="196"/>
      <c r="O136" s="196"/>
      <c r="P136" s="196"/>
      <c r="Q136" s="196"/>
      <c r="R136" s="196"/>
      <c r="S136" s="196"/>
      <c r="T136" s="197"/>
      <c r="AT136" s="198" t="s">
        <v>165</v>
      </c>
      <c r="AU136" s="198" t="s">
        <v>82</v>
      </c>
      <c r="AV136" s="12" t="s">
        <v>82</v>
      </c>
      <c r="AW136" s="12" t="s">
        <v>33</v>
      </c>
      <c r="AX136" s="12" t="s">
        <v>72</v>
      </c>
      <c r="AY136" s="198" t="s">
        <v>154</v>
      </c>
    </row>
    <row r="137" s="12" customFormat="1">
      <c r="B137" s="191"/>
      <c r="D137" s="188" t="s">
        <v>165</v>
      </c>
      <c r="E137" s="198" t="s">
        <v>3</v>
      </c>
      <c r="F137" s="192" t="s">
        <v>2157</v>
      </c>
      <c r="H137" s="193">
        <v>3</v>
      </c>
      <c r="I137" s="194"/>
      <c r="L137" s="191"/>
      <c r="M137" s="195"/>
      <c r="N137" s="196"/>
      <c r="O137" s="196"/>
      <c r="P137" s="196"/>
      <c r="Q137" s="196"/>
      <c r="R137" s="196"/>
      <c r="S137" s="196"/>
      <c r="T137" s="197"/>
      <c r="AT137" s="198" t="s">
        <v>165</v>
      </c>
      <c r="AU137" s="198" t="s">
        <v>82</v>
      </c>
      <c r="AV137" s="12" t="s">
        <v>82</v>
      </c>
      <c r="AW137" s="12" t="s">
        <v>33</v>
      </c>
      <c r="AX137" s="12" t="s">
        <v>72</v>
      </c>
      <c r="AY137" s="198" t="s">
        <v>154</v>
      </c>
    </row>
    <row r="138" s="13" customFormat="1">
      <c r="B138" s="199"/>
      <c r="D138" s="188" t="s">
        <v>165</v>
      </c>
      <c r="E138" s="200" t="s">
        <v>3</v>
      </c>
      <c r="F138" s="201" t="s">
        <v>179</v>
      </c>
      <c r="H138" s="202">
        <v>10.76</v>
      </c>
      <c r="I138" s="203"/>
      <c r="L138" s="199"/>
      <c r="M138" s="204"/>
      <c r="N138" s="205"/>
      <c r="O138" s="205"/>
      <c r="P138" s="205"/>
      <c r="Q138" s="205"/>
      <c r="R138" s="205"/>
      <c r="S138" s="205"/>
      <c r="T138" s="206"/>
      <c r="AT138" s="200" t="s">
        <v>165</v>
      </c>
      <c r="AU138" s="200" t="s">
        <v>82</v>
      </c>
      <c r="AV138" s="13" t="s">
        <v>161</v>
      </c>
      <c r="AW138" s="13" t="s">
        <v>33</v>
      </c>
      <c r="AX138" s="13" t="s">
        <v>80</v>
      </c>
      <c r="AY138" s="200" t="s">
        <v>154</v>
      </c>
    </row>
    <row r="139" s="1" customFormat="1" ht="16.5" customHeight="1">
      <c r="B139" s="175"/>
      <c r="C139" s="207" t="s">
        <v>256</v>
      </c>
      <c r="D139" s="207" t="s">
        <v>232</v>
      </c>
      <c r="E139" s="208" t="s">
        <v>2158</v>
      </c>
      <c r="F139" s="209" t="s">
        <v>2159</v>
      </c>
      <c r="G139" s="210" t="s">
        <v>253</v>
      </c>
      <c r="H139" s="211">
        <v>10.76</v>
      </c>
      <c r="I139" s="212"/>
      <c r="J139" s="213">
        <f>ROUND(I139*H139,2)</f>
        <v>0</v>
      </c>
      <c r="K139" s="209" t="s">
        <v>160</v>
      </c>
      <c r="L139" s="214"/>
      <c r="M139" s="215" t="s">
        <v>3</v>
      </c>
      <c r="N139" s="216" t="s">
        <v>43</v>
      </c>
      <c r="O139" s="67"/>
      <c r="P139" s="185">
        <f>O139*H139</f>
        <v>0</v>
      </c>
      <c r="Q139" s="185">
        <v>0.10199999999999999</v>
      </c>
      <c r="R139" s="185">
        <f>Q139*H139</f>
        <v>1.0975199999999998</v>
      </c>
      <c r="S139" s="185">
        <v>0</v>
      </c>
      <c r="T139" s="186">
        <f>S139*H139</f>
        <v>0</v>
      </c>
      <c r="AR139" s="19" t="s">
        <v>203</v>
      </c>
      <c r="AT139" s="19" t="s">
        <v>232</v>
      </c>
      <c r="AU139" s="19" t="s">
        <v>82</v>
      </c>
      <c r="AY139" s="19" t="s">
        <v>154</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161</v>
      </c>
      <c r="BM139" s="19" t="s">
        <v>2160</v>
      </c>
    </row>
    <row r="140" s="1" customFormat="1" ht="22.5" customHeight="1">
      <c r="B140" s="175"/>
      <c r="C140" s="176" t="s">
        <v>262</v>
      </c>
      <c r="D140" s="176" t="s">
        <v>156</v>
      </c>
      <c r="E140" s="177" t="s">
        <v>2161</v>
      </c>
      <c r="F140" s="178" t="s">
        <v>2162</v>
      </c>
      <c r="G140" s="179" t="s">
        <v>253</v>
      </c>
      <c r="H140" s="180">
        <v>74.400000000000006</v>
      </c>
      <c r="I140" s="181"/>
      <c r="J140" s="182">
        <f>ROUND(I140*H140,2)</f>
        <v>0</v>
      </c>
      <c r="K140" s="178" t="s">
        <v>160</v>
      </c>
      <c r="L140" s="37"/>
      <c r="M140" s="183" t="s">
        <v>3</v>
      </c>
      <c r="N140" s="184" t="s">
        <v>43</v>
      </c>
      <c r="O140" s="67"/>
      <c r="P140" s="185">
        <f>O140*H140</f>
        <v>0</v>
      </c>
      <c r="Q140" s="185">
        <v>0.095990000000000006</v>
      </c>
      <c r="R140" s="185">
        <f>Q140*H140</f>
        <v>7.1416560000000011</v>
      </c>
      <c r="S140" s="185">
        <v>0</v>
      </c>
      <c r="T140" s="186">
        <f>S140*H140</f>
        <v>0</v>
      </c>
      <c r="AR140" s="19" t="s">
        <v>161</v>
      </c>
      <c r="AT140" s="19" t="s">
        <v>156</v>
      </c>
      <c r="AU140" s="19" t="s">
        <v>82</v>
      </c>
      <c r="AY140" s="19" t="s">
        <v>154</v>
      </c>
      <c r="BE140" s="187">
        <f>IF(N140="základní",J140,0)</f>
        <v>0</v>
      </c>
      <c r="BF140" s="187">
        <f>IF(N140="snížená",J140,0)</f>
        <v>0</v>
      </c>
      <c r="BG140" s="187">
        <f>IF(N140="zákl. přenesená",J140,0)</f>
        <v>0</v>
      </c>
      <c r="BH140" s="187">
        <f>IF(N140="sníž. přenesená",J140,0)</f>
        <v>0</v>
      </c>
      <c r="BI140" s="187">
        <f>IF(N140="nulová",J140,0)</f>
        <v>0</v>
      </c>
      <c r="BJ140" s="19" t="s">
        <v>80</v>
      </c>
      <c r="BK140" s="187">
        <f>ROUND(I140*H140,2)</f>
        <v>0</v>
      </c>
      <c r="BL140" s="19" t="s">
        <v>161</v>
      </c>
      <c r="BM140" s="19" t="s">
        <v>2163</v>
      </c>
    </row>
    <row r="141" s="1" customFormat="1">
      <c r="B141" s="37"/>
      <c r="D141" s="188" t="s">
        <v>163</v>
      </c>
      <c r="F141" s="189" t="s">
        <v>2164</v>
      </c>
      <c r="I141" s="121"/>
      <c r="L141" s="37"/>
      <c r="M141" s="190"/>
      <c r="N141" s="67"/>
      <c r="O141" s="67"/>
      <c r="P141" s="67"/>
      <c r="Q141" s="67"/>
      <c r="R141" s="67"/>
      <c r="S141" s="67"/>
      <c r="T141" s="68"/>
      <c r="AT141" s="19" t="s">
        <v>163</v>
      </c>
      <c r="AU141" s="19" t="s">
        <v>82</v>
      </c>
    </row>
    <row r="142" s="12" customFormat="1">
      <c r="B142" s="191"/>
      <c r="D142" s="188" t="s">
        <v>165</v>
      </c>
      <c r="E142" s="198" t="s">
        <v>3</v>
      </c>
      <c r="F142" s="192" t="s">
        <v>2165</v>
      </c>
      <c r="H142" s="193">
        <v>28.199999999999999</v>
      </c>
      <c r="I142" s="194"/>
      <c r="L142" s="191"/>
      <c r="M142" s="195"/>
      <c r="N142" s="196"/>
      <c r="O142" s="196"/>
      <c r="P142" s="196"/>
      <c r="Q142" s="196"/>
      <c r="R142" s="196"/>
      <c r="S142" s="196"/>
      <c r="T142" s="197"/>
      <c r="AT142" s="198" t="s">
        <v>165</v>
      </c>
      <c r="AU142" s="198" t="s">
        <v>82</v>
      </c>
      <c r="AV142" s="12" t="s">
        <v>82</v>
      </c>
      <c r="AW142" s="12" t="s">
        <v>33</v>
      </c>
      <c r="AX142" s="12" t="s">
        <v>72</v>
      </c>
      <c r="AY142" s="198" t="s">
        <v>154</v>
      </c>
    </row>
    <row r="143" s="12" customFormat="1">
      <c r="B143" s="191"/>
      <c r="D143" s="188" t="s">
        <v>165</v>
      </c>
      <c r="E143" s="198" t="s">
        <v>3</v>
      </c>
      <c r="F143" s="192" t="s">
        <v>2166</v>
      </c>
      <c r="H143" s="193">
        <v>46.200000000000003</v>
      </c>
      <c r="I143" s="194"/>
      <c r="L143" s="191"/>
      <c r="M143" s="195"/>
      <c r="N143" s="196"/>
      <c r="O143" s="196"/>
      <c r="P143" s="196"/>
      <c r="Q143" s="196"/>
      <c r="R143" s="196"/>
      <c r="S143" s="196"/>
      <c r="T143" s="197"/>
      <c r="AT143" s="198" t="s">
        <v>165</v>
      </c>
      <c r="AU143" s="198" t="s">
        <v>82</v>
      </c>
      <c r="AV143" s="12" t="s">
        <v>82</v>
      </c>
      <c r="AW143" s="12" t="s">
        <v>33</v>
      </c>
      <c r="AX143" s="12" t="s">
        <v>72</v>
      </c>
      <c r="AY143" s="198" t="s">
        <v>154</v>
      </c>
    </row>
    <row r="144" s="13" customFormat="1">
      <c r="B144" s="199"/>
      <c r="D144" s="188" t="s">
        <v>165</v>
      </c>
      <c r="E144" s="200" t="s">
        <v>3</v>
      </c>
      <c r="F144" s="201" t="s">
        <v>179</v>
      </c>
      <c r="H144" s="202">
        <v>74.400000000000006</v>
      </c>
      <c r="I144" s="203"/>
      <c r="L144" s="199"/>
      <c r="M144" s="204"/>
      <c r="N144" s="205"/>
      <c r="O144" s="205"/>
      <c r="P144" s="205"/>
      <c r="Q144" s="205"/>
      <c r="R144" s="205"/>
      <c r="S144" s="205"/>
      <c r="T144" s="206"/>
      <c r="AT144" s="200" t="s">
        <v>165</v>
      </c>
      <c r="AU144" s="200" t="s">
        <v>82</v>
      </c>
      <c r="AV144" s="13" t="s">
        <v>161</v>
      </c>
      <c r="AW144" s="13" t="s">
        <v>33</v>
      </c>
      <c r="AX144" s="13" t="s">
        <v>80</v>
      </c>
      <c r="AY144" s="200" t="s">
        <v>154</v>
      </c>
    </row>
    <row r="145" s="1" customFormat="1" ht="16.5" customHeight="1">
      <c r="B145" s="175"/>
      <c r="C145" s="207" t="s">
        <v>269</v>
      </c>
      <c r="D145" s="207" t="s">
        <v>232</v>
      </c>
      <c r="E145" s="208" t="s">
        <v>2167</v>
      </c>
      <c r="F145" s="209" t="s">
        <v>2168</v>
      </c>
      <c r="G145" s="210" t="s">
        <v>253</v>
      </c>
      <c r="H145" s="211">
        <v>74.400000000000006</v>
      </c>
      <c r="I145" s="212"/>
      <c r="J145" s="213">
        <f>ROUND(I145*H145,2)</f>
        <v>0</v>
      </c>
      <c r="K145" s="209" t="s">
        <v>160</v>
      </c>
      <c r="L145" s="214"/>
      <c r="M145" s="215" t="s">
        <v>3</v>
      </c>
      <c r="N145" s="216" t="s">
        <v>43</v>
      </c>
      <c r="O145" s="67"/>
      <c r="P145" s="185">
        <f>O145*H145</f>
        <v>0</v>
      </c>
      <c r="Q145" s="185">
        <v>0.108</v>
      </c>
      <c r="R145" s="185">
        <f>Q145*H145</f>
        <v>8.0351999999999997</v>
      </c>
      <c r="S145" s="185">
        <v>0</v>
      </c>
      <c r="T145" s="186">
        <f>S145*H145</f>
        <v>0</v>
      </c>
      <c r="AR145" s="19" t="s">
        <v>203</v>
      </c>
      <c r="AT145" s="19" t="s">
        <v>232</v>
      </c>
      <c r="AU145" s="19" t="s">
        <v>82</v>
      </c>
      <c r="AY145" s="19" t="s">
        <v>154</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161</v>
      </c>
      <c r="BM145" s="19" t="s">
        <v>2169</v>
      </c>
    </row>
    <row r="146" s="1" customFormat="1" ht="16.5" customHeight="1">
      <c r="B146" s="175"/>
      <c r="C146" s="176" t="s">
        <v>273</v>
      </c>
      <c r="D146" s="176" t="s">
        <v>156</v>
      </c>
      <c r="E146" s="177" t="s">
        <v>2170</v>
      </c>
      <c r="F146" s="178" t="s">
        <v>2171</v>
      </c>
      <c r="G146" s="179" t="s">
        <v>123</v>
      </c>
      <c r="H146" s="180">
        <v>7.1890000000000001</v>
      </c>
      <c r="I146" s="181"/>
      <c r="J146" s="182">
        <f>ROUND(I146*H146,2)</f>
        <v>0</v>
      </c>
      <c r="K146" s="178" t="s">
        <v>160</v>
      </c>
      <c r="L146" s="37"/>
      <c r="M146" s="183" t="s">
        <v>3</v>
      </c>
      <c r="N146" s="184" t="s">
        <v>43</v>
      </c>
      <c r="O146" s="67"/>
      <c r="P146" s="185">
        <f>O146*H146</f>
        <v>0</v>
      </c>
      <c r="Q146" s="185">
        <v>2.2563399999999998</v>
      </c>
      <c r="R146" s="185">
        <f>Q146*H146</f>
        <v>16.220828259999998</v>
      </c>
      <c r="S146" s="185">
        <v>0</v>
      </c>
      <c r="T146" s="186">
        <f>S146*H146</f>
        <v>0</v>
      </c>
      <c r="AR146" s="19" t="s">
        <v>161</v>
      </c>
      <c r="AT146" s="19" t="s">
        <v>156</v>
      </c>
      <c r="AU146" s="19" t="s">
        <v>82</v>
      </c>
      <c r="AY146" s="19" t="s">
        <v>154</v>
      </c>
      <c r="BE146" s="187">
        <f>IF(N146="základní",J146,0)</f>
        <v>0</v>
      </c>
      <c r="BF146" s="187">
        <f>IF(N146="snížená",J146,0)</f>
        <v>0</v>
      </c>
      <c r="BG146" s="187">
        <f>IF(N146="zákl. přenesená",J146,0)</f>
        <v>0</v>
      </c>
      <c r="BH146" s="187">
        <f>IF(N146="sníž. přenesená",J146,0)</f>
        <v>0</v>
      </c>
      <c r="BI146" s="187">
        <f>IF(N146="nulová",J146,0)</f>
        <v>0</v>
      </c>
      <c r="BJ146" s="19" t="s">
        <v>80</v>
      </c>
      <c r="BK146" s="187">
        <f>ROUND(I146*H146,2)</f>
        <v>0</v>
      </c>
      <c r="BL146" s="19" t="s">
        <v>161</v>
      </c>
      <c r="BM146" s="19" t="s">
        <v>2172</v>
      </c>
    </row>
    <row r="147" s="12" customFormat="1">
      <c r="B147" s="191"/>
      <c r="D147" s="188" t="s">
        <v>165</v>
      </c>
      <c r="E147" s="198" t="s">
        <v>3</v>
      </c>
      <c r="F147" s="192" t="s">
        <v>2098</v>
      </c>
      <c r="H147" s="193">
        <v>6.5099999999999998</v>
      </c>
      <c r="I147" s="194"/>
      <c r="L147" s="191"/>
      <c r="M147" s="195"/>
      <c r="N147" s="196"/>
      <c r="O147" s="196"/>
      <c r="P147" s="196"/>
      <c r="Q147" s="196"/>
      <c r="R147" s="196"/>
      <c r="S147" s="196"/>
      <c r="T147" s="197"/>
      <c r="AT147" s="198" t="s">
        <v>165</v>
      </c>
      <c r="AU147" s="198" t="s">
        <v>82</v>
      </c>
      <c r="AV147" s="12" t="s">
        <v>82</v>
      </c>
      <c r="AW147" s="12" t="s">
        <v>33</v>
      </c>
      <c r="AX147" s="12" t="s">
        <v>72</v>
      </c>
      <c r="AY147" s="198" t="s">
        <v>154</v>
      </c>
    </row>
    <row r="148" s="12" customFormat="1">
      <c r="B148" s="191"/>
      <c r="D148" s="188" t="s">
        <v>165</v>
      </c>
      <c r="E148" s="198" t="s">
        <v>3</v>
      </c>
      <c r="F148" s="192" t="s">
        <v>2099</v>
      </c>
      <c r="H148" s="193">
        <v>0.67900000000000005</v>
      </c>
      <c r="I148" s="194"/>
      <c r="L148" s="191"/>
      <c r="M148" s="195"/>
      <c r="N148" s="196"/>
      <c r="O148" s="196"/>
      <c r="P148" s="196"/>
      <c r="Q148" s="196"/>
      <c r="R148" s="196"/>
      <c r="S148" s="196"/>
      <c r="T148" s="197"/>
      <c r="AT148" s="198" t="s">
        <v>165</v>
      </c>
      <c r="AU148" s="198" t="s">
        <v>82</v>
      </c>
      <c r="AV148" s="12" t="s">
        <v>82</v>
      </c>
      <c r="AW148" s="12" t="s">
        <v>33</v>
      </c>
      <c r="AX148" s="12" t="s">
        <v>72</v>
      </c>
      <c r="AY148" s="198" t="s">
        <v>154</v>
      </c>
    </row>
    <row r="149" s="13" customFormat="1">
      <c r="B149" s="199"/>
      <c r="D149" s="188" t="s">
        <v>165</v>
      </c>
      <c r="E149" s="200" t="s">
        <v>3</v>
      </c>
      <c r="F149" s="201" t="s">
        <v>179</v>
      </c>
      <c r="H149" s="202">
        <v>7.1890000000000001</v>
      </c>
      <c r="I149" s="203"/>
      <c r="L149" s="199"/>
      <c r="M149" s="204"/>
      <c r="N149" s="205"/>
      <c r="O149" s="205"/>
      <c r="P149" s="205"/>
      <c r="Q149" s="205"/>
      <c r="R149" s="205"/>
      <c r="S149" s="205"/>
      <c r="T149" s="206"/>
      <c r="AT149" s="200" t="s">
        <v>165</v>
      </c>
      <c r="AU149" s="200" t="s">
        <v>82</v>
      </c>
      <c r="AV149" s="13" t="s">
        <v>161</v>
      </c>
      <c r="AW149" s="13" t="s">
        <v>33</v>
      </c>
      <c r="AX149" s="13" t="s">
        <v>80</v>
      </c>
      <c r="AY149" s="200" t="s">
        <v>154</v>
      </c>
    </row>
    <row r="150" s="1" customFormat="1" ht="16.5" customHeight="1">
      <c r="B150" s="175"/>
      <c r="C150" s="176" t="s">
        <v>8</v>
      </c>
      <c r="D150" s="176" t="s">
        <v>156</v>
      </c>
      <c r="E150" s="177" t="s">
        <v>2173</v>
      </c>
      <c r="F150" s="178" t="s">
        <v>2174</v>
      </c>
      <c r="G150" s="179" t="s">
        <v>206</v>
      </c>
      <c r="H150" s="180">
        <v>43.259999999999998</v>
      </c>
      <c r="I150" s="181"/>
      <c r="J150" s="182">
        <f>ROUND(I150*H150,2)</f>
        <v>0</v>
      </c>
      <c r="K150" s="178" t="s">
        <v>160</v>
      </c>
      <c r="L150" s="37"/>
      <c r="M150" s="183" t="s">
        <v>3</v>
      </c>
      <c r="N150" s="184" t="s">
        <v>43</v>
      </c>
      <c r="O150" s="67"/>
      <c r="P150" s="185">
        <f>O150*H150</f>
        <v>0</v>
      </c>
      <c r="Q150" s="185">
        <v>0.00068999999999999997</v>
      </c>
      <c r="R150" s="185">
        <f>Q150*H150</f>
        <v>0.029849399999999998</v>
      </c>
      <c r="S150" s="185">
        <v>0</v>
      </c>
      <c r="T150" s="186">
        <f>S150*H150</f>
        <v>0</v>
      </c>
      <c r="AR150" s="19" t="s">
        <v>161</v>
      </c>
      <c r="AT150" s="19" t="s">
        <v>156</v>
      </c>
      <c r="AU150" s="19" t="s">
        <v>82</v>
      </c>
      <c r="AY150" s="19" t="s">
        <v>154</v>
      </c>
      <c r="BE150" s="187">
        <f>IF(N150="základní",J150,0)</f>
        <v>0</v>
      </c>
      <c r="BF150" s="187">
        <f>IF(N150="snížená",J150,0)</f>
        <v>0</v>
      </c>
      <c r="BG150" s="187">
        <f>IF(N150="zákl. přenesená",J150,0)</f>
        <v>0</v>
      </c>
      <c r="BH150" s="187">
        <f>IF(N150="sníž. přenesená",J150,0)</f>
        <v>0</v>
      </c>
      <c r="BI150" s="187">
        <f>IF(N150="nulová",J150,0)</f>
        <v>0</v>
      </c>
      <c r="BJ150" s="19" t="s">
        <v>80</v>
      </c>
      <c r="BK150" s="187">
        <f>ROUND(I150*H150,2)</f>
        <v>0</v>
      </c>
      <c r="BL150" s="19" t="s">
        <v>161</v>
      </c>
      <c r="BM150" s="19" t="s">
        <v>2175</v>
      </c>
    </row>
    <row r="151" s="1" customFormat="1">
      <c r="B151" s="37"/>
      <c r="D151" s="188" t="s">
        <v>163</v>
      </c>
      <c r="F151" s="189" t="s">
        <v>2176</v>
      </c>
      <c r="I151" s="121"/>
      <c r="L151" s="37"/>
      <c r="M151" s="190"/>
      <c r="N151" s="67"/>
      <c r="O151" s="67"/>
      <c r="P151" s="67"/>
      <c r="Q151" s="67"/>
      <c r="R151" s="67"/>
      <c r="S151" s="67"/>
      <c r="T151" s="68"/>
      <c r="AT151" s="19" t="s">
        <v>163</v>
      </c>
      <c r="AU151" s="19" t="s">
        <v>82</v>
      </c>
    </row>
    <row r="152" s="12" customFormat="1">
      <c r="B152" s="191"/>
      <c r="D152" s="188" t="s">
        <v>165</v>
      </c>
      <c r="E152" s="198" t="s">
        <v>3</v>
      </c>
      <c r="F152" s="192" t="s">
        <v>2123</v>
      </c>
      <c r="H152" s="193">
        <v>43.259999999999998</v>
      </c>
      <c r="I152" s="194"/>
      <c r="L152" s="191"/>
      <c r="M152" s="195"/>
      <c r="N152" s="196"/>
      <c r="O152" s="196"/>
      <c r="P152" s="196"/>
      <c r="Q152" s="196"/>
      <c r="R152" s="196"/>
      <c r="S152" s="196"/>
      <c r="T152" s="197"/>
      <c r="AT152" s="198" t="s">
        <v>165</v>
      </c>
      <c r="AU152" s="198" t="s">
        <v>82</v>
      </c>
      <c r="AV152" s="12" t="s">
        <v>82</v>
      </c>
      <c r="AW152" s="12" t="s">
        <v>33</v>
      </c>
      <c r="AX152" s="12" t="s">
        <v>80</v>
      </c>
      <c r="AY152" s="198" t="s">
        <v>154</v>
      </c>
    </row>
    <row r="153" s="11" customFormat="1" ht="22.8" customHeight="1">
      <c r="B153" s="162"/>
      <c r="D153" s="163" t="s">
        <v>71</v>
      </c>
      <c r="E153" s="173" t="s">
        <v>350</v>
      </c>
      <c r="F153" s="173" t="s">
        <v>351</v>
      </c>
      <c r="I153" s="165"/>
      <c r="J153" s="174">
        <f>BK153</f>
        <v>0</v>
      </c>
      <c r="L153" s="162"/>
      <c r="M153" s="167"/>
      <c r="N153" s="168"/>
      <c r="O153" s="168"/>
      <c r="P153" s="169">
        <f>SUM(P154:P155)</f>
        <v>0</v>
      </c>
      <c r="Q153" s="168"/>
      <c r="R153" s="169">
        <f>SUM(R154:R155)</f>
        <v>0</v>
      </c>
      <c r="S153" s="168"/>
      <c r="T153" s="170">
        <f>SUM(T154:T155)</f>
        <v>0</v>
      </c>
      <c r="AR153" s="163" t="s">
        <v>80</v>
      </c>
      <c r="AT153" s="171" t="s">
        <v>71</v>
      </c>
      <c r="AU153" s="171" t="s">
        <v>80</v>
      </c>
      <c r="AY153" s="163" t="s">
        <v>154</v>
      </c>
      <c r="BK153" s="172">
        <f>SUM(BK154:BK155)</f>
        <v>0</v>
      </c>
    </row>
    <row r="154" s="1" customFormat="1" ht="22.5" customHeight="1">
      <c r="B154" s="175"/>
      <c r="C154" s="176" t="s">
        <v>288</v>
      </c>
      <c r="D154" s="176" t="s">
        <v>156</v>
      </c>
      <c r="E154" s="177" t="s">
        <v>2177</v>
      </c>
      <c r="F154" s="178" t="s">
        <v>2178</v>
      </c>
      <c r="G154" s="179" t="s">
        <v>235</v>
      </c>
      <c r="H154" s="180">
        <v>73.896000000000001</v>
      </c>
      <c r="I154" s="181"/>
      <c r="J154" s="182">
        <f>ROUND(I154*H154,2)</f>
        <v>0</v>
      </c>
      <c r="K154" s="178" t="s">
        <v>160</v>
      </c>
      <c r="L154" s="37"/>
      <c r="M154" s="183" t="s">
        <v>3</v>
      </c>
      <c r="N154" s="184" t="s">
        <v>43</v>
      </c>
      <c r="O154" s="67"/>
      <c r="P154" s="185">
        <f>O154*H154</f>
        <v>0</v>
      </c>
      <c r="Q154" s="185">
        <v>0</v>
      </c>
      <c r="R154" s="185">
        <f>Q154*H154</f>
        <v>0</v>
      </c>
      <c r="S154" s="185">
        <v>0</v>
      </c>
      <c r="T154" s="186">
        <f>S154*H154</f>
        <v>0</v>
      </c>
      <c r="AR154" s="19" t="s">
        <v>161</v>
      </c>
      <c r="AT154" s="19" t="s">
        <v>156</v>
      </c>
      <c r="AU154" s="19" t="s">
        <v>82</v>
      </c>
      <c r="AY154" s="19" t="s">
        <v>154</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161</v>
      </c>
      <c r="BM154" s="19" t="s">
        <v>2179</v>
      </c>
    </row>
    <row r="155" s="1" customFormat="1">
      <c r="B155" s="37"/>
      <c r="D155" s="188" t="s">
        <v>163</v>
      </c>
      <c r="F155" s="189" t="s">
        <v>2180</v>
      </c>
      <c r="I155" s="121"/>
      <c r="L155" s="37"/>
      <c r="M155" s="224"/>
      <c r="N155" s="225"/>
      <c r="O155" s="225"/>
      <c r="P155" s="225"/>
      <c r="Q155" s="225"/>
      <c r="R155" s="225"/>
      <c r="S155" s="225"/>
      <c r="T155" s="226"/>
      <c r="AT155" s="19" t="s">
        <v>163</v>
      </c>
      <c r="AU155" s="19" t="s">
        <v>82</v>
      </c>
    </row>
    <row r="156" s="1" customFormat="1" ht="6.96" customHeight="1">
      <c r="B156" s="52"/>
      <c r="C156" s="53"/>
      <c r="D156" s="53"/>
      <c r="E156" s="53"/>
      <c r="F156" s="53"/>
      <c r="G156" s="53"/>
      <c r="H156" s="53"/>
      <c r="I156" s="137"/>
      <c r="J156" s="53"/>
      <c r="K156" s="53"/>
      <c r="L156" s="37"/>
    </row>
  </sheetData>
  <autoFilter ref="C90:K155"/>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7"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s="18" t="s">
        <v>6</v>
      </c>
      <c r="AT2" s="19" t="s">
        <v>105</v>
      </c>
      <c r="AZ2" s="118" t="s">
        <v>49</v>
      </c>
      <c r="BA2" s="118" t="s">
        <v>1272</v>
      </c>
      <c r="BB2" s="118" t="s">
        <v>123</v>
      </c>
      <c r="BC2" s="118" t="s">
        <v>2181</v>
      </c>
      <c r="BD2" s="118" t="s">
        <v>82</v>
      </c>
    </row>
    <row r="3" ht="6.96" customHeight="1">
      <c r="B3" s="20"/>
      <c r="C3" s="21"/>
      <c r="D3" s="21"/>
      <c r="E3" s="21"/>
      <c r="F3" s="21"/>
      <c r="G3" s="21"/>
      <c r="H3" s="21"/>
      <c r="I3" s="119"/>
      <c r="J3" s="21"/>
      <c r="K3" s="21"/>
      <c r="L3" s="22"/>
      <c r="AT3" s="19" t="s">
        <v>82</v>
      </c>
      <c r="AZ3" s="118" t="s">
        <v>121</v>
      </c>
      <c r="BA3" s="118" t="s">
        <v>1274</v>
      </c>
      <c r="BB3" s="118" t="s">
        <v>123</v>
      </c>
      <c r="BC3" s="118" t="s">
        <v>2182</v>
      </c>
      <c r="BD3" s="118" t="s">
        <v>82</v>
      </c>
    </row>
    <row r="4" ht="24.96" customHeight="1">
      <c r="B4" s="22"/>
      <c r="D4" s="23" t="s">
        <v>127</v>
      </c>
      <c r="L4" s="22"/>
      <c r="M4" s="24" t="s">
        <v>11</v>
      </c>
      <c r="AT4" s="19" t="s">
        <v>4</v>
      </c>
    </row>
    <row r="5" ht="6.96" customHeight="1">
      <c r="B5" s="22"/>
      <c r="L5" s="22"/>
    </row>
    <row r="6" ht="12" customHeight="1">
      <c r="B6" s="22"/>
      <c r="D6" s="31" t="s">
        <v>17</v>
      </c>
      <c r="L6" s="22"/>
    </row>
    <row r="7" ht="16.5" customHeight="1">
      <c r="B7" s="22"/>
      <c r="E7" s="120" t="str">
        <f>'Rekapitulace stavby'!K6</f>
        <v>Semčice, dostavba kanalizace 2.etapa a intenzifikace ČOV</v>
      </c>
      <c r="F7" s="31"/>
      <c r="G7" s="31"/>
      <c r="H7" s="31"/>
      <c r="L7" s="22"/>
    </row>
    <row r="8" ht="12" customHeight="1">
      <c r="B8" s="22"/>
      <c r="D8" s="31" t="s">
        <v>128</v>
      </c>
      <c r="L8" s="22"/>
    </row>
    <row r="9" s="1" customFormat="1" ht="16.5" customHeight="1">
      <c r="B9" s="37"/>
      <c r="E9" s="120" t="s">
        <v>378</v>
      </c>
      <c r="F9" s="1"/>
      <c r="G9" s="1"/>
      <c r="H9" s="1"/>
      <c r="I9" s="121"/>
      <c r="L9" s="37"/>
    </row>
    <row r="10" s="1" customFormat="1" ht="12" customHeight="1">
      <c r="B10" s="37"/>
      <c r="D10" s="31" t="s">
        <v>382</v>
      </c>
      <c r="I10" s="121"/>
      <c r="L10" s="37"/>
    </row>
    <row r="11" s="1" customFormat="1" ht="36.96" customHeight="1">
      <c r="B11" s="37"/>
      <c r="E11" s="58" t="s">
        <v>2183</v>
      </c>
      <c r="F11" s="1"/>
      <c r="G11" s="1"/>
      <c r="H11" s="1"/>
      <c r="I11" s="121"/>
      <c r="L11" s="37"/>
    </row>
    <row r="12" s="1" customFormat="1">
      <c r="B12" s="37"/>
      <c r="I12" s="121"/>
      <c r="L12" s="37"/>
    </row>
    <row r="13" s="1" customFormat="1" ht="12" customHeight="1">
      <c r="B13" s="37"/>
      <c r="D13" s="31" t="s">
        <v>19</v>
      </c>
      <c r="F13" s="19" t="s">
        <v>3</v>
      </c>
      <c r="I13" s="122" t="s">
        <v>20</v>
      </c>
      <c r="J13" s="19" t="s">
        <v>3</v>
      </c>
      <c r="L13" s="37"/>
    </row>
    <row r="14" s="1" customFormat="1" ht="12" customHeight="1">
      <c r="B14" s="37"/>
      <c r="D14" s="31" t="s">
        <v>21</v>
      </c>
      <c r="F14" s="19" t="s">
        <v>22</v>
      </c>
      <c r="I14" s="122" t="s">
        <v>23</v>
      </c>
      <c r="J14" s="60" t="str">
        <f>'Rekapitulace stavby'!AN8</f>
        <v>1.2.2019</v>
      </c>
      <c r="L14" s="37"/>
    </row>
    <row r="15" s="1" customFormat="1" ht="10.8" customHeight="1">
      <c r="B15" s="37"/>
      <c r="I15" s="121"/>
      <c r="L15" s="37"/>
    </row>
    <row r="16" s="1" customFormat="1" ht="12" customHeight="1">
      <c r="B16" s="37"/>
      <c r="D16" s="31" t="s">
        <v>25</v>
      </c>
      <c r="I16" s="122" t="s">
        <v>26</v>
      </c>
      <c r="J16" s="19" t="s">
        <v>3</v>
      </c>
      <c r="L16" s="37"/>
    </row>
    <row r="17" s="1" customFormat="1" ht="18" customHeight="1">
      <c r="B17" s="37"/>
      <c r="E17" s="19" t="s">
        <v>27</v>
      </c>
      <c r="I17" s="122" t="s">
        <v>28</v>
      </c>
      <c r="J17" s="19" t="s">
        <v>3</v>
      </c>
      <c r="L17" s="37"/>
    </row>
    <row r="18" s="1" customFormat="1" ht="6.96" customHeight="1">
      <c r="B18" s="37"/>
      <c r="I18" s="121"/>
      <c r="L18" s="37"/>
    </row>
    <row r="19" s="1" customFormat="1" ht="12" customHeight="1">
      <c r="B19" s="37"/>
      <c r="D19" s="31" t="s">
        <v>29</v>
      </c>
      <c r="I19" s="122" t="s">
        <v>26</v>
      </c>
      <c r="J19" s="32" t="str">
        <f>'Rekapitulace stavby'!AN13</f>
        <v>Vyplň údaj</v>
      </c>
      <c r="L19" s="37"/>
    </row>
    <row r="20" s="1" customFormat="1" ht="18" customHeight="1">
      <c r="B20" s="37"/>
      <c r="E20" s="32" t="str">
        <f>'Rekapitulace stavby'!E14</f>
        <v>Vyplň údaj</v>
      </c>
      <c r="F20" s="19"/>
      <c r="G20" s="19"/>
      <c r="H20" s="19"/>
      <c r="I20" s="122" t="s">
        <v>28</v>
      </c>
      <c r="J20" s="32" t="str">
        <f>'Rekapitulace stavby'!AN14</f>
        <v>Vyplň údaj</v>
      </c>
      <c r="L20" s="37"/>
    </row>
    <row r="21" s="1" customFormat="1" ht="6.96" customHeight="1">
      <c r="B21" s="37"/>
      <c r="I21" s="121"/>
      <c r="L21" s="37"/>
    </row>
    <row r="22" s="1" customFormat="1" ht="12" customHeight="1">
      <c r="B22" s="37"/>
      <c r="D22" s="31" t="s">
        <v>31</v>
      </c>
      <c r="I22" s="122" t="s">
        <v>26</v>
      </c>
      <c r="J22" s="19" t="s">
        <v>3</v>
      </c>
      <c r="L22" s="37"/>
    </row>
    <row r="23" s="1" customFormat="1" ht="18" customHeight="1">
      <c r="B23" s="37"/>
      <c r="E23" s="19" t="s">
        <v>32</v>
      </c>
      <c r="I23" s="122" t="s">
        <v>28</v>
      </c>
      <c r="J23" s="19" t="s">
        <v>3</v>
      </c>
      <c r="L23" s="37"/>
    </row>
    <row r="24" s="1" customFormat="1" ht="6.96" customHeight="1">
      <c r="B24" s="37"/>
      <c r="I24" s="121"/>
      <c r="L24" s="37"/>
    </row>
    <row r="25" s="1" customFormat="1" ht="12" customHeight="1">
      <c r="B25" s="37"/>
      <c r="D25" s="31" t="s">
        <v>34</v>
      </c>
      <c r="I25" s="122" t="s">
        <v>26</v>
      </c>
      <c r="J25" s="19" t="s">
        <v>3</v>
      </c>
      <c r="L25" s="37"/>
    </row>
    <row r="26" s="1" customFormat="1" ht="18" customHeight="1">
      <c r="B26" s="37"/>
      <c r="E26" s="19" t="s">
        <v>35</v>
      </c>
      <c r="I26" s="122" t="s">
        <v>28</v>
      </c>
      <c r="J26" s="19" t="s">
        <v>3</v>
      </c>
      <c r="L26" s="37"/>
    </row>
    <row r="27" s="1" customFormat="1" ht="6.96" customHeight="1">
      <c r="B27" s="37"/>
      <c r="I27" s="121"/>
      <c r="L27" s="37"/>
    </row>
    <row r="28" s="1" customFormat="1" ht="12" customHeight="1">
      <c r="B28" s="37"/>
      <c r="D28" s="31" t="s">
        <v>36</v>
      </c>
      <c r="I28" s="121"/>
      <c r="L28" s="37"/>
    </row>
    <row r="29" s="7" customFormat="1" ht="16.5" customHeight="1">
      <c r="B29" s="123"/>
      <c r="E29" s="35" t="s">
        <v>3</v>
      </c>
      <c r="F29" s="35"/>
      <c r="G29" s="35"/>
      <c r="H29" s="35"/>
      <c r="I29" s="124"/>
      <c r="L29" s="123"/>
    </row>
    <row r="30" s="1" customFormat="1" ht="6.96" customHeight="1">
      <c r="B30" s="37"/>
      <c r="I30" s="121"/>
      <c r="L30" s="37"/>
    </row>
    <row r="31" s="1" customFormat="1" ht="6.96" customHeight="1">
      <c r="B31" s="37"/>
      <c r="D31" s="63"/>
      <c r="E31" s="63"/>
      <c r="F31" s="63"/>
      <c r="G31" s="63"/>
      <c r="H31" s="63"/>
      <c r="I31" s="125"/>
      <c r="J31" s="63"/>
      <c r="K31" s="63"/>
      <c r="L31" s="37"/>
    </row>
    <row r="32" s="1" customFormat="1" ht="25.44" customHeight="1">
      <c r="B32" s="37"/>
      <c r="D32" s="126" t="s">
        <v>38</v>
      </c>
      <c r="I32" s="121"/>
      <c r="J32" s="83">
        <f>ROUND(J93, 2)</f>
        <v>0</v>
      </c>
      <c r="L32" s="37"/>
    </row>
    <row r="33" s="1" customFormat="1" ht="6.96" customHeight="1">
      <c r="B33" s="37"/>
      <c r="D33" s="63"/>
      <c r="E33" s="63"/>
      <c r="F33" s="63"/>
      <c r="G33" s="63"/>
      <c r="H33" s="63"/>
      <c r="I33" s="125"/>
      <c r="J33" s="63"/>
      <c r="K33" s="63"/>
      <c r="L33" s="37"/>
    </row>
    <row r="34" s="1" customFormat="1" ht="14.4" customHeight="1">
      <c r="B34" s="37"/>
      <c r="F34" s="41" t="s">
        <v>40</v>
      </c>
      <c r="I34" s="127" t="s">
        <v>39</v>
      </c>
      <c r="J34" s="41" t="s">
        <v>41</v>
      </c>
      <c r="L34" s="37"/>
    </row>
    <row r="35" s="1" customFormat="1" ht="14.4" customHeight="1">
      <c r="B35" s="37"/>
      <c r="D35" s="31" t="s">
        <v>42</v>
      </c>
      <c r="E35" s="31" t="s">
        <v>43</v>
      </c>
      <c r="F35" s="128">
        <f>ROUND((SUM(BE93:BE147)),  2)</f>
        <v>0</v>
      </c>
      <c r="I35" s="129">
        <v>0.20999999999999999</v>
      </c>
      <c r="J35" s="128">
        <f>ROUND(((SUM(BE93:BE147))*I35),  2)</f>
        <v>0</v>
      </c>
      <c r="L35" s="37"/>
    </row>
    <row r="36" s="1" customFormat="1" ht="14.4" customHeight="1">
      <c r="B36" s="37"/>
      <c r="E36" s="31" t="s">
        <v>44</v>
      </c>
      <c r="F36" s="128">
        <f>ROUND((SUM(BF93:BF147)),  2)</f>
        <v>0</v>
      </c>
      <c r="I36" s="129">
        <v>0.14999999999999999</v>
      </c>
      <c r="J36" s="128">
        <f>ROUND(((SUM(BF93:BF147))*I36),  2)</f>
        <v>0</v>
      </c>
      <c r="L36" s="37"/>
    </row>
    <row r="37" hidden="1" s="1" customFormat="1" ht="14.4" customHeight="1">
      <c r="B37" s="37"/>
      <c r="E37" s="31" t="s">
        <v>45</v>
      </c>
      <c r="F37" s="128">
        <f>ROUND((SUM(BG93:BG147)),  2)</f>
        <v>0</v>
      </c>
      <c r="I37" s="129">
        <v>0.20999999999999999</v>
      </c>
      <c r="J37" s="128">
        <f>0</f>
        <v>0</v>
      </c>
      <c r="L37" s="37"/>
    </row>
    <row r="38" hidden="1" s="1" customFormat="1" ht="14.4" customHeight="1">
      <c r="B38" s="37"/>
      <c r="E38" s="31" t="s">
        <v>46</v>
      </c>
      <c r="F38" s="128">
        <f>ROUND((SUM(BH93:BH147)),  2)</f>
        <v>0</v>
      </c>
      <c r="I38" s="129">
        <v>0.14999999999999999</v>
      </c>
      <c r="J38" s="128">
        <f>0</f>
        <v>0</v>
      </c>
      <c r="L38" s="37"/>
    </row>
    <row r="39" hidden="1" s="1" customFormat="1" ht="14.4" customHeight="1">
      <c r="B39" s="37"/>
      <c r="E39" s="31" t="s">
        <v>47</v>
      </c>
      <c r="F39" s="128">
        <f>ROUND((SUM(BI93:BI147)),  2)</f>
        <v>0</v>
      </c>
      <c r="I39" s="129">
        <v>0</v>
      </c>
      <c r="J39" s="128">
        <f>0</f>
        <v>0</v>
      </c>
      <c r="L39" s="37"/>
    </row>
    <row r="40" s="1" customFormat="1" ht="6.96" customHeight="1">
      <c r="B40" s="37"/>
      <c r="I40" s="121"/>
      <c r="L40" s="37"/>
    </row>
    <row r="41" s="1" customFormat="1" ht="25.44" customHeight="1">
      <c r="B41" s="37"/>
      <c r="C41" s="130"/>
      <c r="D41" s="131" t="s">
        <v>48</v>
      </c>
      <c r="E41" s="71"/>
      <c r="F41" s="71"/>
      <c r="G41" s="132" t="s">
        <v>49</v>
      </c>
      <c r="H41" s="133" t="s">
        <v>50</v>
      </c>
      <c r="I41" s="134"/>
      <c r="J41" s="135">
        <f>SUM(J32:J39)</f>
        <v>0</v>
      </c>
      <c r="K41" s="136"/>
      <c r="L41" s="37"/>
    </row>
    <row r="42" s="1" customFormat="1" ht="14.4" customHeight="1">
      <c r="B42" s="52"/>
      <c r="C42" s="53"/>
      <c r="D42" s="53"/>
      <c r="E42" s="53"/>
      <c r="F42" s="53"/>
      <c r="G42" s="53"/>
      <c r="H42" s="53"/>
      <c r="I42" s="137"/>
      <c r="J42" s="53"/>
      <c r="K42" s="53"/>
      <c r="L42" s="37"/>
    </row>
    <row r="46" s="1" customFormat="1" ht="6.96" customHeight="1">
      <c r="B46" s="54"/>
      <c r="C46" s="55"/>
      <c r="D46" s="55"/>
      <c r="E46" s="55"/>
      <c r="F46" s="55"/>
      <c r="G46" s="55"/>
      <c r="H46" s="55"/>
      <c r="I46" s="138"/>
      <c r="J46" s="55"/>
      <c r="K46" s="55"/>
      <c r="L46" s="37"/>
    </row>
    <row r="47" s="1" customFormat="1" ht="24.96" customHeight="1">
      <c r="B47" s="37"/>
      <c r="C47" s="23" t="s">
        <v>130</v>
      </c>
      <c r="I47" s="121"/>
      <c r="L47" s="37"/>
    </row>
    <row r="48" s="1" customFormat="1" ht="6.96" customHeight="1">
      <c r="B48" s="37"/>
      <c r="I48" s="121"/>
      <c r="L48" s="37"/>
    </row>
    <row r="49" s="1" customFormat="1" ht="12" customHeight="1">
      <c r="B49" s="37"/>
      <c r="C49" s="31" t="s">
        <v>17</v>
      </c>
      <c r="I49" s="121"/>
      <c r="L49" s="37"/>
    </row>
    <row r="50" s="1" customFormat="1" ht="16.5" customHeight="1">
      <c r="B50" s="37"/>
      <c r="E50" s="120" t="str">
        <f>E7</f>
        <v>Semčice, dostavba kanalizace 2.etapa a intenzifikace ČOV</v>
      </c>
      <c r="F50" s="31"/>
      <c r="G50" s="31"/>
      <c r="H50" s="31"/>
      <c r="I50" s="121"/>
      <c r="L50" s="37"/>
    </row>
    <row r="51" ht="12" customHeight="1">
      <c r="B51" s="22"/>
      <c r="C51" s="31" t="s">
        <v>128</v>
      </c>
      <c r="L51" s="22"/>
    </row>
    <row r="52" s="1" customFormat="1" ht="16.5" customHeight="1">
      <c r="B52" s="37"/>
      <c r="E52" s="120" t="s">
        <v>378</v>
      </c>
      <c r="F52" s="1"/>
      <c r="G52" s="1"/>
      <c r="H52" s="1"/>
      <c r="I52" s="121"/>
      <c r="L52" s="37"/>
    </row>
    <row r="53" s="1" customFormat="1" ht="12" customHeight="1">
      <c r="B53" s="37"/>
      <c r="C53" s="31" t="s">
        <v>382</v>
      </c>
      <c r="I53" s="121"/>
      <c r="L53" s="37"/>
    </row>
    <row r="54" s="1" customFormat="1" ht="16.5" customHeight="1">
      <c r="B54" s="37"/>
      <c r="E54" s="58" t="str">
        <f>E11</f>
        <v>07 - SO 02.7 - Dávkování síranu železitého</v>
      </c>
      <c r="F54" s="1"/>
      <c r="G54" s="1"/>
      <c r="H54" s="1"/>
      <c r="I54" s="121"/>
      <c r="L54" s="37"/>
    </row>
    <row r="55" s="1" customFormat="1" ht="6.96" customHeight="1">
      <c r="B55" s="37"/>
      <c r="I55" s="121"/>
      <c r="L55" s="37"/>
    </row>
    <row r="56" s="1" customFormat="1" ht="12" customHeight="1">
      <c r="B56" s="37"/>
      <c r="C56" s="31" t="s">
        <v>21</v>
      </c>
      <c r="F56" s="19" t="str">
        <f>F14</f>
        <v>Obec Semčice</v>
      </c>
      <c r="I56" s="122" t="s">
        <v>23</v>
      </c>
      <c r="J56" s="60" t="str">
        <f>IF(J14="","",J14)</f>
        <v>1.2.2019</v>
      </c>
      <c r="L56" s="37"/>
    </row>
    <row r="57" s="1" customFormat="1" ht="6.96" customHeight="1">
      <c r="B57" s="37"/>
      <c r="I57" s="121"/>
      <c r="L57" s="37"/>
    </row>
    <row r="58" s="1" customFormat="1" ht="24.9" customHeight="1">
      <c r="B58" s="37"/>
      <c r="C58" s="31" t="s">
        <v>25</v>
      </c>
      <c r="F58" s="19" t="str">
        <f>E17</f>
        <v>VaK Mladá Boleslav, a.s.</v>
      </c>
      <c r="I58" s="122" t="s">
        <v>31</v>
      </c>
      <c r="J58" s="35" t="str">
        <f>E23</f>
        <v>Vodohospodářské inženýrské služby, a.s.</v>
      </c>
      <c r="L58" s="37"/>
    </row>
    <row r="59" s="1" customFormat="1" ht="13.65" customHeight="1">
      <c r="B59" s="37"/>
      <c r="C59" s="31" t="s">
        <v>29</v>
      </c>
      <c r="F59" s="19" t="str">
        <f>IF(E20="","",E20)</f>
        <v>Vyplň údaj</v>
      </c>
      <c r="I59" s="122" t="s">
        <v>34</v>
      </c>
      <c r="J59" s="35" t="str">
        <f>E26</f>
        <v>Ing.Josef Němeček</v>
      </c>
      <c r="L59" s="37"/>
    </row>
    <row r="60" s="1" customFormat="1" ht="10.32" customHeight="1">
      <c r="B60" s="37"/>
      <c r="I60" s="121"/>
      <c r="L60" s="37"/>
    </row>
    <row r="61" s="1" customFormat="1" ht="29.28" customHeight="1">
      <c r="B61" s="37"/>
      <c r="C61" s="139" t="s">
        <v>131</v>
      </c>
      <c r="D61" s="130"/>
      <c r="E61" s="130"/>
      <c r="F61" s="130"/>
      <c r="G61" s="130"/>
      <c r="H61" s="130"/>
      <c r="I61" s="140"/>
      <c r="J61" s="141" t="s">
        <v>132</v>
      </c>
      <c r="K61" s="130"/>
      <c r="L61" s="37"/>
    </row>
    <row r="62" s="1" customFormat="1" ht="10.32" customHeight="1">
      <c r="B62" s="37"/>
      <c r="I62" s="121"/>
      <c r="L62" s="37"/>
    </row>
    <row r="63" s="1" customFormat="1" ht="22.8" customHeight="1">
      <c r="B63" s="37"/>
      <c r="C63" s="142" t="s">
        <v>70</v>
      </c>
      <c r="I63" s="121"/>
      <c r="J63" s="83">
        <f>J93</f>
        <v>0</v>
      </c>
      <c r="L63" s="37"/>
      <c r="AU63" s="19" t="s">
        <v>133</v>
      </c>
    </row>
    <row r="64" s="8" customFormat="1" ht="24.96" customHeight="1">
      <c r="B64" s="143"/>
      <c r="D64" s="144" t="s">
        <v>886</v>
      </c>
      <c r="E64" s="145"/>
      <c r="F64" s="145"/>
      <c r="G64" s="145"/>
      <c r="H64" s="145"/>
      <c r="I64" s="146"/>
      <c r="J64" s="147">
        <f>J94</f>
        <v>0</v>
      </c>
      <c r="L64" s="143"/>
    </row>
    <row r="65" s="9" customFormat="1" ht="19.92" customHeight="1">
      <c r="B65" s="148"/>
      <c r="D65" s="149" t="s">
        <v>135</v>
      </c>
      <c r="E65" s="150"/>
      <c r="F65" s="150"/>
      <c r="G65" s="150"/>
      <c r="H65" s="150"/>
      <c r="I65" s="151"/>
      <c r="J65" s="152">
        <f>J95</f>
        <v>0</v>
      </c>
      <c r="L65" s="148"/>
    </row>
    <row r="66" s="9" customFormat="1" ht="19.92" customHeight="1">
      <c r="B66" s="148"/>
      <c r="D66" s="149" t="s">
        <v>136</v>
      </c>
      <c r="E66" s="150"/>
      <c r="F66" s="150"/>
      <c r="G66" s="150"/>
      <c r="H66" s="150"/>
      <c r="I66" s="151"/>
      <c r="J66" s="152">
        <f>J107</f>
        <v>0</v>
      </c>
      <c r="L66" s="148"/>
    </row>
    <row r="67" s="9" customFormat="1" ht="19.92" customHeight="1">
      <c r="B67" s="148"/>
      <c r="D67" s="149" t="s">
        <v>396</v>
      </c>
      <c r="E67" s="150"/>
      <c r="F67" s="150"/>
      <c r="G67" s="150"/>
      <c r="H67" s="150"/>
      <c r="I67" s="151"/>
      <c r="J67" s="152">
        <f>J128</f>
        <v>0</v>
      </c>
      <c r="L67" s="148"/>
    </row>
    <row r="68" s="9" customFormat="1" ht="19.92" customHeight="1">
      <c r="B68" s="148"/>
      <c r="D68" s="149" t="s">
        <v>138</v>
      </c>
      <c r="E68" s="150"/>
      <c r="F68" s="150"/>
      <c r="G68" s="150"/>
      <c r="H68" s="150"/>
      <c r="I68" s="151"/>
      <c r="J68" s="152">
        <f>J131</f>
        <v>0</v>
      </c>
      <c r="L68" s="148"/>
    </row>
    <row r="69" s="8" customFormat="1" ht="24.96" customHeight="1">
      <c r="B69" s="143"/>
      <c r="D69" s="144" t="s">
        <v>889</v>
      </c>
      <c r="E69" s="145"/>
      <c r="F69" s="145"/>
      <c r="G69" s="145"/>
      <c r="H69" s="145"/>
      <c r="I69" s="146"/>
      <c r="J69" s="147">
        <f>J134</f>
        <v>0</v>
      </c>
      <c r="L69" s="143"/>
    </row>
    <row r="70" s="9" customFormat="1" ht="19.92" customHeight="1">
      <c r="B70" s="148"/>
      <c r="D70" s="149" t="s">
        <v>890</v>
      </c>
      <c r="E70" s="150"/>
      <c r="F70" s="150"/>
      <c r="G70" s="150"/>
      <c r="H70" s="150"/>
      <c r="I70" s="151"/>
      <c r="J70" s="152">
        <f>J135</f>
        <v>0</v>
      </c>
      <c r="L70" s="148"/>
    </row>
    <row r="71" s="9" customFormat="1" ht="19.92" customHeight="1">
      <c r="B71" s="148"/>
      <c r="D71" s="149" t="s">
        <v>1354</v>
      </c>
      <c r="E71" s="150"/>
      <c r="F71" s="150"/>
      <c r="G71" s="150"/>
      <c r="H71" s="150"/>
      <c r="I71" s="151"/>
      <c r="J71" s="152">
        <f>J143</f>
        <v>0</v>
      </c>
      <c r="L71" s="148"/>
    </row>
    <row r="72" s="1" customFormat="1" ht="21.84" customHeight="1">
      <c r="B72" s="37"/>
      <c r="I72" s="121"/>
      <c r="L72" s="37"/>
    </row>
    <row r="73" s="1" customFormat="1" ht="6.96" customHeight="1">
      <c r="B73" s="52"/>
      <c r="C73" s="53"/>
      <c r="D73" s="53"/>
      <c r="E73" s="53"/>
      <c r="F73" s="53"/>
      <c r="G73" s="53"/>
      <c r="H73" s="53"/>
      <c r="I73" s="137"/>
      <c r="J73" s="53"/>
      <c r="K73" s="53"/>
      <c r="L73" s="37"/>
    </row>
    <row r="77" s="1" customFormat="1" ht="6.96" customHeight="1">
      <c r="B77" s="54"/>
      <c r="C77" s="55"/>
      <c r="D77" s="55"/>
      <c r="E77" s="55"/>
      <c r="F77" s="55"/>
      <c r="G77" s="55"/>
      <c r="H77" s="55"/>
      <c r="I77" s="138"/>
      <c r="J77" s="55"/>
      <c r="K77" s="55"/>
      <c r="L77" s="37"/>
    </row>
    <row r="78" s="1" customFormat="1" ht="24.96" customHeight="1">
      <c r="B78" s="37"/>
      <c r="C78" s="23" t="s">
        <v>139</v>
      </c>
      <c r="I78" s="121"/>
      <c r="L78" s="37"/>
    </row>
    <row r="79" s="1" customFormat="1" ht="6.96" customHeight="1">
      <c r="B79" s="37"/>
      <c r="I79" s="121"/>
      <c r="L79" s="37"/>
    </row>
    <row r="80" s="1" customFormat="1" ht="12" customHeight="1">
      <c r="B80" s="37"/>
      <c r="C80" s="31" t="s">
        <v>17</v>
      </c>
      <c r="I80" s="121"/>
      <c r="L80" s="37"/>
    </row>
    <row r="81" s="1" customFormat="1" ht="16.5" customHeight="1">
      <c r="B81" s="37"/>
      <c r="E81" s="120" t="str">
        <f>E7</f>
        <v>Semčice, dostavba kanalizace 2.etapa a intenzifikace ČOV</v>
      </c>
      <c r="F81" s="31"/>
      <c r="G81" s="31"/>
      <c r="H81" s="31"/>
      <c r="I81" s="121"/>
      <c r="L81" s="37"/>
    </row>
    <row r="82" ht="12" customHeight="1">
      <c r="B82" s="22"/>
      <c r="C82" s="31" t="s">
        <v>128</v>
      </c>
      <c r="L82" s="22"/>
    </row>
    <row r="83" s="1" customFormat="1" ht="16.5" customHeight="1">
      <c r="B83" s="37"/>
      <c r="E83" s="120" t="s">
        <v>378</v>
      </c>
      <c r="F83" s="1"/>
      <c r="G83" s="1"/>
      <c r="H83" s="1"/>
      <c r="I83" s="121"/>
      <c r="L83" s="37"/>
    </row>
    <row r="84" s="1" customFormat="1" ht="12" customHeight="1">
      <c r="B84" s="37"/>
      <c r="C84" s="31" t="s">
        <v>382</v>
      </c>
      <c r="I84" s="121"/>
      <c r="L84" s="37"/>
    </row>
    <row r="85" s="1" customFormat="1" ht="16.5" customHeight="1">
      <c r="B85" s="37"/>
      <c r="E85" s="58" t="str">
        <f>E11</f>
        <v>07 - SO 02.7 - Dávkování síranu železitého</v>
      </c>
      <c r="F85" s="1"/>
      <c r="G85" s="1"/>
      <c r="H85" s="1"/>
      <c r="I85" s="121"/>
      <c r="L85" s="37"/>
    </row>
    <row r="86" s="1" customFormat="1" ht="6.96" customHeight="1">
      <c r="B86" s="37"/>
      <c r="I86" s="121"/>
      <c r="L86" s="37"/>
    </row>
    <row r="87" s="1" customFormat="1" ht="12" customHeight="1">
      <c r="B87" s="37"/>
      <c r="C87" s="31" t="s">
        <v>21</v>
      </c>
      <c r="F87" s="19" t="str">
        <f>F14</f>
        <v>Obec Semčice</v>
      </c>
      <c r="I87" s="122" t="s">
        <v>23</v>
      </c>
      <c r="J87" s="60" t="str">
        <f>IF(J14="","",J14)</f>
        <v>1.2.2019</v>
      </c>
      <c r="L87" s="37"/>
    </row>
    <row r="88" s="1" customFormat="1" ht="6.96" customHeight="1">
      <c r="B88" s="37"/>
      <c r="I88" s="121"/>
      <c r="L88" s="37"/>
    </row>
    <row r="89" s="1" customFormat="1" ht="24.9" customHeight="1">
      <c r="B89" s="37"/>
      <c r="C89" s="31" t="s">
        <v>25</v>
      </c>
      <c r="F89" s="19" t="str">
        <f>E17</f>
        <v>VaK Mladá Boleslav, a.s.</v>
      </c>
      <c r="I89" s="122" t="s">
        <v>31</v>
      </c>
      <c r="J89" s="35" t="str">
        <f>E23</f>
        <v>Vodohospodářské inženýrské služby, a.s.</v>
      </c>
      <c r="L89" s="37"/>
    </row>
    <row r="90" s="1" customFormat="1" ht="13.65" customHeight="1">
      <c r="B90" s="37"/>
      <c r="C90" s="31" t="s">
        <v>29</v>
      </c>
      <c r="F90" s="19" t="str">
        <f>IF(E20="","",E20)</f>
        <v>Vyplň údaj</v>
      </c>
      <c r="I90" s="122" t="s">
        <v>34</v>
      </c>
      <c r="J90" s="35" t="str">
        <f>E26</f>
        <v>Ing.Josef Němeček</v>
      </c>
      <c r="L90" s="37"/>
    </row>
    <row r="91" s="1" customFormat="1" ht="10.32" customHeight="1">
      <c r="B91" s="37"/>
      <c r="I91" s="121"/>
      <c r="L91" s="37"/>
    </row>
    <row r="92" s="10" customFormat="1" ht="29.28" customHeight="1">
      <c r="B92" s="153"/>
      <c r="C92" s="154" t="s">
        <v>140</v>
      </c>
      <c r="D92" s="155" t="s">
        <v>57</v>
      </c>
      <c r="E92" s="155" t="s">
        <v>53</v>
      </c>
      <c r="F92" s="155" t="s">
        <v>54</v>
      </c>
      <c r="G92" s="155" t="s">
        <v>141</v>
      </c>
      <c r="H92" s="155" t="s">
        <v>142</v>
      </c>
      <c r="I92" s="156" t="s">
        <v>143</v>
      </c>
      <c r="J92" s="155" t="s">
        <v>132</v>
      </c>
      <c r="K92" s="157" t="s">
        <v>144</v>
      </c>
      <c r="L92" s="153"/>
      <c r="M92" s="75" t="s">
        <v>3</v>
      </c>
      <c r="N92" s="76" t="s">
        <v>42</v>
      </c>
      <c r="O92" s="76" t="s">
        <v>145</v>
      </c>
      <c r="P92" s="76" t="s">
        <v>146</v>
      </c>
      <c r="Q92" s="76" t="s">
        <v>147</v>
      </c>
      <c r="R92" s="76" t="s">
        <v>148</v>
      </c>
      <c r="S92" s="76" t="s">
        <v>149</v>
      </c>
      <c r="T92" s="77" t="s">
        <v>150</v>
      </c>
    </row>
    <row r="93" s="1" customFormat="1" ht="22.8" customHeight="1">
      <c r="B93" s="37"/>
      <c r="C93" s="80" t="s">
        <v>151</v>
      </c>
      <c r="I93" s="121"/>
      <c r="J93" s="158">
        <f>BK93</f>
        <v>0</v>
      </c>
      <c r="L93" s="37"/>
      <c r="M93" s="78"/>
      <c r="N93" s="63"/>
      <c r="O93" s="63"/>
      <c r="P93" s="159">
        <f>P94+P134</f>
        <v>0</v>
      </c>
      <c r="Q93" s="63"/>
      <c r="R93" s="159">
        <f>R94+R134</f>
        <v>20.39219306</v>
      </c>
      <c r="S93" s="63"/>
      <c r="T93" s="160">
        <f>T94+T134</f>
        <v>0</v>
      </c>
      <c r="AT93" s="19" t="s">
        <v>71</v>
      </c>
      <c r="AU93" s="19" t="s">
        <v>133</v>
      </c>
      <c r="BK93" s="161">
        <f>BK94+BK134</f>
        <v>0</v>
      </c>
    </row>
    <row r="94" s="11" customFormat="1" ht="25.92" customHeight="1">
      <c r="B94" s="162"/>
      <c r="D94" s="163" t="s">
        <v>71</v>
      </c>
      <c r="E94" s="164" t="s">
        <v>152</v>
      </c>
      <c r="F94" s="164" t="s">
        <v>892</v>
      </c>
      <c r="I94" s="165"/>
      <c r="J94" s="166">
        <f>BK94</f>
        <v>0</v>
      </c>
      <c r="L94" s="162"/>
      <c r="M94" s="167"/>
      <c r="N94" s="168"/>
      <c r="O94" s="168"/>
      <c r="P94" s="169">
        <f>P95+P107+P128+P131</f>
        <v>0</v>
      </c>
      <c r="Q94" s="168"/>
      <c r="R94" s="169">
        <f>R95+R107+R128+R131</f>
        <v>20.377039759999999</v>
      </c>
      <c r="S94" s="168"/>
      <c r="T94" s="170">
        <f>T95+T107+T128+T131</f>
        <v>0</v>
      </c>
      <c r="AR94" s="163" t="s">
        <v>80</v>
      </c>
      <c r="AT94" s="171" t="s">
        <v>71</v>
      </c>
      <c r="AU94" s="171" t="s">
        <v>72</v>
      </c>
      <c r="AY94" s="163" t="s">
        <v>154</v>
      </c>
      <c r="BK94" s="172">
        <f>BK95+BK107+BK128+BK131</f>
        <v>0</v>
      </c>
    </row>
    <row r="95" s="11" customFormat="1" ht="22.8" customHeight="1">
      <c r="B95" s="162"/>
      <c r="D95" s="163" t="s">
        <v>71</v>
      </c>
      <c r="E95" s="173" t="s">
        <v>80</v>
      </c>
      <c r="F95" s="173" t="s">
        <v>155</v>
      </c>
      <c r="I95" s="165"/>
      <c r="J95" s="174">
        <f>BK95</f>
        <v>0</v>
      </c>
      <c r="L95" s="162"/>
      <c r="M95" s="167"/>
      <c r="N95" s="168"/>
      <c r="O95" s="168"/>
      <c r="P95" s="169">
        <f>SUM(P96:P106)</f>
        <v>0</v>
      </c>
      <c r="Q95" s="168"/>
      <c r="R95" s="169">
        <f>SUM(R96:R106)</f>
        <v>0</v>
      </c>
      <c r="S95" s="168"/>
      <c r="T95" s="170">
        <f>SUM(T96:T106)</f>
        <v>0</v>
      </c>
      <c r="AR95" s="163" t="s">
        <v>80</v>
      </c>
      <c r="AT95" s="171" t="s">
        <v>71</v>
      </c>
      <c r="AU95" s="171" t="s">
        <v>80</v>
      </c>
      <c r="AY95" s="163" t="s">
        <v>154</v>
      </c>
      <c r="BK95" s="172">
        <f>SUM(BK96:BK106)</f>
        <v>0</v>
      </c>
    </row>
    <row r="96" s="1" customFormat="1" ht="22.5" customHeight="1">
      <c r="B96" s="175"/>
      <c r="C96" s="176" t="s">
        <v>80</v>
      </c>
      <c r="D96" s="176" t="s">
        <v>156</v>
      </c>
      <c r="E96" s="177" t="s">
        <v>398</v>
      </c>
      <c r="F96" s="178" t="s">
        <v>399</v>
      </c>
      <c r="G96" s="179" t="s">
        <v>123</v>
      </c>
      <c r="H96" s="180">
        <v>12.929</v>
      </c>
      <c r="I96" s="181"/>
      <c r="J96" s="182">
        <f>ROUND(I96*H96,2)</f>
        <v>0</v>
      </c>
      <c r="K96" s="178" t="s">
        <v>160</v>
      </c>
      <c r="L96" s="37"/>
      <c r="M96" s="183" t="s">
        <v>3</v>
      </c>
      <c r="N96" s="184" t="s">
        <v>43</v>
      </c>
      <c r="O96" s="67"/>
      <c r="P96" s="185">
        <f>O96*H96</f>
        <v>0</v>
      </c>
      <c r="Q96" s="185">
        <v>0</v>
      </c>
      <c r="R96" s="185">
        <f>Q96*H96</f>
        <v>0</v>
      </c>
      <c r="S96" s="185">
        <v>0</v>
      </c>
      <c r="T96" s="186">
        <f>S96*H96</f>
        <v>0</v>
      </c>
      <c r="AR96" s="19" t="s">
        <v>161</v>
      </c>
      <c r="AT96" s="19" t="s">
        <v>156</v>
      </c>
      <c r="AU96" s="19" t="s">
        <v>82</v>
      </c>
      <c r="AY96" s="19" t="s">
        <v>154</v>
      </c>
      <c r="BE96" s="187">
        <f>IF(N96="základní",J96,0)</f>
        <v>0</v>
      </c>
      <c r="BF96" s="187">
        <f>IF(N96="snížená",J96,0)</f>
        <v>0</v>
      </c>
      <c r="BG96" s="187">
        <f>IF(N96="zákl. přenesená",J96,0)</f>
        <v>0</v>
      </c>
      <c r="BH96" s="187">
        <f>IF(N96="sníž. přenesená",J96,0)</f>
        <v>0</v>
      </c>
      <c r="BI96" s="187">
        <f>IF(N96="nulová",J96,0)</f>
        <v>0</v>
      </c>
      <c r="BJ96" s="19" t="s">
        <v>80</v>
      </c>
      <c r="BK96" s="187">
        <f>ROUND(I96*H96,2)</f>
        <v>0</v>
      </c>
      <c r="BL96" s="19" t="s">
        <v>161</v>
      </c>
      <c r="BM96" s="19" t="s">
        <v>2184</v>
      </c>
    </row>
    <row r="97" s="1" customFormat="1">
      <c r="B97" s="37"/>
      <c r="D97" s="188" t="s">
        <v>163</v>
      </c>
      <c r="F97" s="189" t="s">
        <v>401</v>
      </c>
      <c r="I97" s="121"/>
      <c r="L97" s="37"/>
      <c r="M97" s="190"/>
      <c r="N97" s="67"/>
      <c r="O97" s="67"/>
      <c r="P97" s="67"/>
      <c r="Q97" s="67"/>
      <c r="R97" s="67"/>
      <c r="S97" s="67"/>
      <c r="T97" s="68"/>
      <c r="AT97" s="19" t="s">
        <v>163</v>
      </c>
      <c r="AU97" s="19" t="s">
        <v>82</v>
      </c>
    </row>
    <row r="98" s="12" customFormat="1">
      <c r="B98" s="191"/>
      <c r="D98" s="188" t="s">
        <v>165</v>
      </c>
      <c r="E98" s="198" t="s">
        <v>49</v>
      </c>
      <c r="F98" s="192" t="s">
        <v>2185</v>
      </c>
      <c r="H98" s="193">
        <v>12.929</v>
      </c>
      <c r="I98" s="194"/>
      <c r="L98" s="191"/>
      <c r="M98" s="195"/>
      <c r="N98" s="196"/>
      <c r="O98" s="196"/>
      <c r="P98" s="196"/>
      <c r="Q98" s="196"/>
      <c r="R98" s="196"/>
      <c r="S98" s="196"/>
      <c r="T98" s="197"/>
      <c r="AT98" s="198" t="s">
        <v>165</v>
      </c>
      <c r="AU98" s="198" t="s">
        <v>82</v>
      </c>
      <c r="AV98" s="12" t="s">
        <v>82</v>
      </c>
      <c r="AW98" s="12" t="s">
        <v>33</v>
      </c>
      <c r="AX98" s="12" t="s">
        <v>80</v>
      </c>
      <c r="AY98" s="198" t="s">
        <v>154</v>
      </c>
    </row>
    <row r="99" s="1" customFormat="1" ht="22.5" customHeight="1">
      <c r="B99" s="175"/>
      <c r="C99" s="176" t="s">
        <v>82</v>
      </c>
      <c r="D99" s="176" t="s">
        <v>156</v>
      </c>
      <c r="E99" s="177" t="s">
        <v>263</v>
      </c>
      <c r="F99" s="178" t="s">
        <v>414</v>
      </c>
      <c r="G99" s="179" t="s">
        <v>123</v>
      </c>
      <c r="H99" s="180">
        <v>17.989000000000001</v>
      </c>
      <c r="I99" s="181"/>
      <c r="J99" s="182">
        <f>ROUND(I99*H99,2)</f>
        <v>0</v>
      </c>
      <c r="K99" s="178" t="s">
        <v>3</v>
      </c>
      <c r="L99" s="37"/>
      <c r="M99" s="183" t="s">
        <v>3</v>
      </c>
      <c r="N99" s="184" t="s">
        <v>43</v>
      </c>
      <c r="O99" s="67"/>
      <c r="P99" s="185">
        <f>O99*H99</f>
        <v>0</v>
      </c>
      <c r="Q99" s="185">
        <v>0</v>
      </c>
      <c r="R99" s="185">
        <f>Q99*H99</f>
        <v>0</v>
      </c>
      <c r="S99" s="185">
        <v>0</v>
      </c>
      <c r="T99" s="186">
        <f>S99*H99</f>
        <v>0</v>
      </c>
      <c r="AR99" s="19" t="s">
        <v>161</v>
      </c>
      <c r="AT99" s="19" t="s">
        <v>156</v>
      </c>
      <c r="AU99" s="19" t="s">
        <v>82</v>
      </c>
      <c r="AY99" s="19" t="s">
        <v>154</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161</v>
      </c>
      <c r="BM99" s="19" t="s">
        <v>2186</v>
      </c>
    </row>
    <row r="100" s="1" customFormat="1">
      <c r="B100" s="37"/>
      <c r="D100" s="188" t="s">
        <v>163</v>
      </c>
      <c r="F100" s="189" t="s">
        <v>894</v>
      </c>
      <c r="I100" s="121"/>
      <c r="L100" s="37"/>
      <c r="M100" s="190"/>
      <c r="N100" s="67"/>
      <c r="O100" s="67"/>
      <c r="P100" s="67"/>
      <c r="Q100" s="67"/>
      <c r="R100" s="67"/>
      <c r="S100" s="67"/>
      <c r="T100" s="68"/>
      <c r="AT100" s="19" t="s">
        <v>163</v>
      </c>
      <c r="AU100" s="19" t="s">
        <v>82</v>
      </c>
    </row>
    <row r="101" s="12" customFormat="1">
      <c r="B101" s="191"/>
      <c r="D101" s="188" t="s">
        <v>165</v>
      </c>
      <c r="E101" s="198" t="s">
        <v>3</v>
      </c>
      <c r="F101" s="192" t="s">
        <v>267</v>
      </c>
      <c r="H101" s="193">
        <v>12.929</v>
      </c>
      <c r="I101" s="194"/>
      <c r="L101" s="191"/>
      <c r="M101" s="195"/>
      <c r="N101" s="196"/>
      <c r="O101" s="196"/>
      <c r="P101" s="196"/>
      <c r="Q101" s="196"/>
      <c r="R101" s="196"/>
      <c r="S101" s="196"/>
      <c r="T101" s="197"/>
      <c r="AT101" s="198" t="s">
        <v>165</v>
      </c>
      <c r="AU101" s="198" t="s">
        <v>82</v>
      </c>
      <c r="AV101" s="12" t="s">
        <v>82</v>
      </c>
      <c r="AW101" s="12" t="s">
        <v>33</v>
      </c>
      <c r="AX101" s="12" t="s">
        <v>72</v>
      </c>
      <c r="AY101" s="198" t="s">
        <v>154</v>
      </c>
    </row>
    <row r="102" s="12" customFormat="1">
      <c r="B102" s="191"/>
      <c r="D102" s="188" t="s">
        <v>165</v>
      </c>
      <c r="E102" s="198" t="s">
        <v>3</v>
      </c>
      <c r="F102" s="192" t="s">
        <v>895</v>
      </c>
      <c r="H102" s="193">
        <v>5.0599999999999996</v>
      </c>
      <c r="I102" s="194"/>
      <c r="L102" s="191"/>
      <c r="M102" s="195"/>
      <c r="N102" s="196"/>
      <c r="O102" s="196"/>
      <c r="P102" s="196"/>
      <c r="Q102" s="196"/>
      <c r="R102" s="196"/>
      <c r="S102" s="196"/>
      <c r="T102" s="197"/>
      <c r="AT102" s="198" t="s">
        <v>165</v>
      </c>
      <c r="AU102" s="198" t="s">
        <v>82</v>
      </c>
      <c r="AV102" s="12" t="s">
        <v>82</v>
      </c>
      <c r="AW102" s="12" t="s">
        <v>33</v>
      </c>
      <c r="AX102" s="12" t="s">
        <v>72</v>
      </c>
      <c r="AY102" s="198" t="s">
        <v>154</v>
      </c>
    </row>
    <row r="103" s="13" customFormat="1">
      <c r="B103" s="199"/>
      <c r="D103" s="188" t="s">
        <v>165</v>
      </c>
      <c r="E103" s="200" t="s">
        <v>3</v>
      </c>
      <c r="F103" s="201" t="s">
        <v>179</v>
      </c>
      <c r="H103" s="202">
        <v>17.989000000000001</v>
      </c>
      <c r="I103" s="203"/>
      <c r="L103" s="199"/>
      <c r="M103" s="204"/>
      <c r="N103" s="205"/>
      <c r="O103" s="205"/>
      <c r="P103" s="205"/>
      <c r="Q103" s="205"/>
      <c r="R103" s="205"/>
      <c r="S103" s="205"/>
      <c r="T103" s="206"/>
      <c r="AT103" s="200" t="s">
        <v>165</v>
      </c>
      <c r="AU103" s="200" t="s">
        <v>82</v>
      </c>
      <c r="AV103" s="13" t="s">
        <v>161</v>
      </c>
      <c r="AW103" s="13" t="s">
        <v>33</v>
      </c>
      <c r="AX103" s="13" t="s">
        <v>80</v>
      </c>
      <c r="AY103" s="200" t="s">
        <v>154</v>
      </c>
    </row>
    <row r="104" s="1" customFormat="1" ht="22.5" customHeight="1">
      <c r="B104" s="175"/>
      <c r="C104" s="176" t="s">
        <v>172</v>
      </c>
      <c r="D104" s="176" t="s">
        <v>156</v>
      </c>
      <c r="E104" s="177" t="s">
        <v>295</v>
      </c>
      <c r="F104" s="178" t="s">
        <v>296</v>
      </c>
      <c r="G104" s="179" t="s">
        <v>123</v>
      </c>
      <c r="H104" s="180">
        <v>5.0599999999999996</v>
      </c>
      <c r="I104" s="181"/>
      <c r="J104" s="182">
        <f>ROUND(I104*H104,2)</f>
        <v>0</v>
      </c>
      <c r="K104" s="178" t="s">
        <v>160</v>
      </c>
      <c r="L104" s="37"/>
      <c r="M104" s="183" t="s">
        <v>3</v>
      </c>
      <c r="N104" s="184" t="s">
        <v>43</v>
      </c>
      <c r="O104" s="67"/>
      <c r="P104" s="185">
        <f>O104*H104</f>
        <v>0</v>
      </c>
      <c r="Q104" s="185">
        <v>0</v>
      </c>
      <c r="R104" s="185">
        <f>Q104*H104</f>
        <v>0</v>
      </c>
      <c r="S104" s="185">
        <v>0</v>
      </c>
      <c r="T104" s="186">
        <f>S104*H104</f>
        <v>0</v>
      </c>
      <c r="AR104" s="19" t="s">
        <v>161</v>
      </c>
      <c r="AT104" s="19" t="s">
        <v>156</v>
      </c>
      <c r="AU104" s="19" t="s">
        <v>82</v>
      </c>
      <c r="AY104" s="19" t="s">
        <v>154</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161</v>
      </c>
      <c r="BM104" s="19" t="s">
        <v>2187</v>
      </c>
    </row>
    <row r="105" s="1" customFormat="1">
      <c r="B105" s="37"/>
      <c r="D105" s="188" t="s">
        <v>163</v>
      </c>
      <c r="F105" s="189" t="s">
        <v>298</v>
      </c>
      <c r="I105" s="121"/>
      <c r="L105" s="37"/>
      <c r="M105" s="190"/>
      <c r="N105" s="67"/>
      <c r="O105" s="67"/>
      <c r="P105" s="67"/>
      <c r="Q105" s="67"/>
      <c r="R105" s="67"/>
      <c r="S105" s="67"/>
      <c r="T105" s="68"/>
      <c r="AT105" s="19" t="s">
        <v>163</v>
      </c>
      <c r="AU105" s="19" t="s">
        <v>82</v>
      </c>
    </row>
    <row r="106" s="12" customFormat="1">
      <c r="B106" s="191"/>
      <c r="D106" s="188" t="s">
        <v>165</v>
      </c>
      <c r="E106" s="198" t="s">
        <v>121</v>
      </c>
      <c r="F106" s="192" t="s">
        <v>2188</v>
      </c>
      <c r="H106" s="193">
        <v>5.0599999999999996</v>
      </c>
      <c r="I106" s="194"/>
      <c r="L106" s="191"/>
      <c r="M106" s="195"/>
      <c r="N106" s="196"/>
      <c r="O106" s="196"/>
      <c r="P106" s="196"/>
      <c r="Q106" s="196"/>
      <c r="R106" s="196"/>
      <c r="S106" s="196"/>
      <c r="T106" s="197"/>
      <c r="AT106" s="198" t="s">
        <v>165</v>
      </c>
      <c r="AU106" s="198" t="s">
        <v>82</v>
      </c>
      <c r="AV106" s="12" t="s">
        <v>82</v>
      </c>
      <c r="AW106" s="12" t="s">
        <v>33</v>
      </c>
      <c r="AX106" s="12" t="s">
        <v>80</v>
      </c>
      <c r="AY106" s="198" t="s">
        <v>154</v>
      </c>
    </row>
    <row r="107" s="11" customFormat="1" ht="22.8" customHeight="1">
      <c r="B107" s="162"/>
      <c r="D107" s="163" t="s">
        <v>71</v>
      </c>
      <c r="E107" s="173" t="s">
        <v>82</v>
      </c>
      <c r="F107" s="173" t="s">
        <v>333</v>
      </c>
      <c r="I107" s="165"/>
      <c r="J107" s="174">
        <f>BK107</f>
        <v>0</v>
      </c>
      <c r="L107" s="162"/>
      <c r="M107" s="167"/>
      <c r="N107" s="168"/>
      <c r="O107" s="168"/>
      <c r="P107" s="169">
        <f>SUM(P108:P127)</f>
        <v>0</v>
      </c>
      <c r="Q107" s="168"/>
      <c r="R107" s="169">
        <f>SUM(R108:R127)</f>
        <v>17.004399759999998</v>
      </c>
      <c r="S107" s="168"/>
      <c r="T107" s="170">
        <f>SUM(T108:T127)</f>
        <v>0</v>
      </c>
      <c r="AR107" s="163" t="s">
        <v>80</v>
      </c>
      <c r="AT107" s="171" t="s">
        <v>71</v>
      </c>
      <c r="AU107" s="171" t="s">
        <v>80</v>
      </c>
      <c r="AY107" s="163" t="s">
        <v>154</v>
      </c>
      <c r="BK107" s="172">
        <f>SUM(BK108:BK127)</f>
        <v>0</v>
      </c>
    </row>
    <row r="108" s="1" customFormat="1" ht="16.5" customHeight="1">
      <c r="B108" s="175"/>
      <c r="C108" s="176" t="s">
        <v>161</v>
      </c>
      <c r="D108" s="176" t="s">
        <v>156</v>
      </c>
      <c r="E108" s="177" t="s">
        <v>1282</v>
      </c>
      <c r="F108" s="178" t="s">
        <v>1283</v>
      </c>
      <c r="G108" s="179" t="s">
        <v>123</v>
      </c>
      <c r="H108" s="180">
        <v>4.8049999999999997</v>
      </c>
      <c r="I108" s="181"/>
      <c r="J108" s="182">
        <f>ROUND(I108*H108,2)</f>
        <v>0</v>
      </c>
      <c r="K108" s="178" t="s">
        <v>160</v>
      </c>
      <c r="L108" s="37"/>
      <c r="M108" s="183" t="s">
        <v>3</v>
      </c>
      <c r="N108" s="184" t="s">
        <v>43</v>
      </c>
      <c r="O108" s="67"/>
      <c r="P108" s="185">
        <f>O108*H108</f>
        <v>0</v>
      </c>
      <c r="Q108" s="185">
        <v>1.98</v>
      </c>
      <c r="R108" s="185">
        <f>Q108*H108</f>
        <v>9.5138999999999996</v>
      </c>
      <c r="S108" s="185">
        <v>0</v>
      </c>
      <c r="T108" s="186">
        <f>S108*H108</f>
        <v>0</v>
      </c>
      <c r="AR108" s="19" t="s">
        <v>161</v>
      </c>
      <c r="AT108" s="19" t="s">
        <v>156</v>
      </c>
      <c r="AU108" s="19" t="s">
        <v>82</v>
      </c>
      <c r="AY108" s="19" t="s">
        <v>154</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161</v>
      </c>
      <c r="BM108" s="19" t="s">
        <v>2189</v>
      </c>
    </row>
    <row r="109" s="1" customFormat="1">
      <c r="B109" s="37"/>
      <c r="D109" s="188" t="s">
        <v>163</v>
      </c>
      <c r="F109" s="189" t="s">
        <v>916</v>
      </c>
      <c r="I109" s="121"/>
      <c r="L109" s="37"/>
      <c r="M109" s="190"/>
      <c r="N109" s="67"/>
      <c r="O109" s="67"/>
      <c r="P109" s="67"/>
      <c r="Q109" s="67"/>
      <c r="R109" s="67"/>
      <c r="S109" s="67"/>
      <c r="T109" s="68"/>
      <c r="AT109" s="19" t="s">
        <v>163</v>
      </c>
      <c r="AU109" s="19" t="s">
        <v>82</v>
      </c>
    </row>
    <row r="110" s="12" customFormat="1">
      <c r="B110" s="191"/>
      <c r="D110" s="188" t="s">
        <v>165</v>
      </c>
      <c r="E110" s="198" t="s">
        <v>3</v>
      </c>
      <c r="F110" s="192" t="s">
        <v>2190</v>
      </c>
      <c r="H110" s="193">
        <v>4.8049999999999997</v>
      </c>
      <c r="I110" s="194"/>
      <c r="L110" s="191"/>
      <c r="M110" s="195"/>
      <c r="N110" s="196"/>
      <c r="O110" s="196"/>
      <c r="P110" s="196"/>
      <c r="Q110" s="196"/>
      <c r="R110" s="196"/>
      <c r="S110" s="196"/>
      <c r="T110" s="197"/>
      <c r="AT110" s="198" t="s">
        <v>165</v>
      </c>
      <c r="AU110" s="198" t="s">
        <v>82</v>
      </c>
      <c r="AV110" s="12" t="s">
        <v>82</v>
      </c>
      <c r="AW110" s="12" t="s">
        <v>33</v>
      </c>
      <c r="AX110" s="12" t="s">
        <v>80</v>
      </c>
      <c r="AY110" s="198" t="s">
        <v>154</v>
      </c>
    </row>
    <row r="111" s="1" customFormat="1" ht="16.5" customHeight="1">
      <c r="B111" s="175"/>
      <c r="C111" s="176" t="s">
        <v>188</v>
      </c>
      <c r="D111" s="176" t="s">
        <v>156</v>
      </c>
      <c r="E111" s="177" t="s">
        <v>1286</v>
      </c>
      <c r="F111" s="178" t="s">
        <v>1287</v>
      </c>
      <c r="G111" s="179" t="s">
        <v>123</v>
      </c>
      <c r="H111" s="180">
        <v>0.96099999999999997</v>
      </c>
      <c r="I111" s="181"/>
      <c r="J111" s="182">
        <f>ROUND(I111*H111,2)</f>
        <v>0</v>
      </c>
      <c r="K111" s="178" t="s">
        <v>160</v>
      </c>
      <c r="L111" s="37"/>
      <c r="M111" s="183" t="s">
        <v>3</v>
      </c>
      <c r="N111" s="184" t="s">
        <v>43</v>
      </c>
      <c r="O111" s="67"/>
      <c r="P111" s="185">
        <f>O111*H111</f>
        <v>0</v>
      </c>
      <c r="Q111" s="185">
        <v>2.2563399999999998</v>
      </c>
      <c r="R111" s="185">
        <f>Q111*H111</f>
        <v>2.1683427399999999</v>
      </c>
      <c r="S111" s="185">
        <v>0</v>
      </c>
      <c r="T111" s="186">
        <f>S111*H111</f>
        <v>0</v>
      </c>
      <c r="AR111" s="19" t="s">
        <v>161</v>
      </c>
      <c r="AT111" s="19" t="s">
        <v>156</v>
      </c>
      <c r="AU111" s="19" t="s">
        <v>82</v>
      </c>
      <c r="AY111" s="19" t="s">
        <v>154</v>
      </c>
      <c r="BE111" s="187">
        <f>IF(N111="základní",J111,0)</f>
        <v>0</v>
      </c>
      <c r="BF111" s="187">
        <f>IF(N111="snížená",J111,0)</f>
        <v>0</v>
      </c>
      <c r="BG111" s="187">
        <f>IF(N111="zákl. přenesená",J111,0)</f>
        <v>0</v>
      </c>
      <c r="BH111" s="187">
        <f>IF(N111="sníž. přenesená",J111,0)</f>
        <v>0</v>
      </c>
      <c r="BI111" s="187">
        <f>IF(N111="nulová",J111,0)</f>
        <v>0</v>
      </c>
      <c r="BJ111" s="19" t="s">
        <v>80</v>
      </c>
      <c r="BK111" s="187">
        <f>ROUND(I111*H111,2)</f>
        <v>0</v>
      </c>
      <c r="BL111" s="19" t="s">
        <v>161</v>
      </c>
      <c r="BM111" s="19" t="s">
        <v>2191</v>
      </c>
    </row>
    <row r="112" s="1" customFormat="1">
      <c r="B112" s="37"/>
      <c r="D112" s="188" t="s">
        <v>163</v>
      </c>
      <c r="F112" s="189" t="s">
        <v>923</v>
      </c>
      <c r="I112" s="121"/>
      <c r="L112" s="37"/>
      <c r="M112" s="190"/>
      <c r="N112" s="67"/>
      <c r="O112" s="67"/>
      <c r="P112" s="67"/>
      <c r="Q112" s="67"/>
      <c r="R112" s="67"/>
      <c r="S112" s="67"/>
      <c r="T112" s="68"/>
      <c r="AT112" s="19" t="s">
        <v>163</v>
      </c>
      <c r="AU112" s="19" t="s">
        <v>82</v>
      </c>
    </row>
    <row r="113" s="12" customFormat="1">
      <c r="B113" s="191"/>
      <c r="D113" s="188" t="s">
        <v>165</v>
      </c>
      <c r="E113" s="198" t="s">
        <v>3</v>
      </c>
      <c r="F113" s="192" t="s">
        <v>2192</v>
      </c>
      <c r="H113" s="193">
        <v>0.96099999999999997</v>
      </c>
      <c r="I113" s="194"/>
      <c r="L113" s="191"/>
      <c r="M113" s="195"/>
      <c r="N113" s="196"/>
      <c r="O113" s="196"/>
      <c r="P113" s="196"/>
      <c r="Q113" s="196"/>
      <c r="R113" s="196"/>
      <c r="S113" s="196"/>
      <c r="T113" s="197"/>
      <c r="AT113" s="198" t="s">
        <v>165</v>
      </c>
      <c r="AU113" s="198" t="s">
        <v>82</v>
      </c>
      <c r="AV113" s="12" t="s">
        <v>82</v>
      </c>
      <c r="AW113" s="12" t="s">
        <v>33</v>
      </c>
      <c r="AX113" s="12" t="s">
        <v>80</v>
      </c>
      <c r="AY113" s="198" t="s">
        <v>154</v>
      </c>
    </row>
    <row r="114" s="1" customFormat="1" ht="16.5" customHeight="1">
      <c r="B114" s="175"/>
      <c r="C114" s="176" t="s">
        <v>193</v>
      </c>
      <c r="D114" s="176" t="s">
        <v>156</v>
      </c>
      <c r="E114" s="177" t="s">
        <v>1368</v>
      </c>
      <c r="F114" s="178" t="s">
        <v>1369</v>
      </c>
      <c r="G114" s="179" t="s">
        <v>123</v>
      </c>
      <c r="H114" s="180">
        <v>2.1030000000000002</v>
      </c>
      <c r="I114" s="181"/>
      <c r="J114" s="182">
        <f>ROUND(I114*H114,2)</f>
        <v>0</v>
      </c>
      <c r="K114" s="178" t="s">
        <v>160</v>
      </c>
      <c r="L114" s="37"/>
      <c r="M114" s="183" t="s">
        <v>3</v>
      </c>
      <c r="N114" s="184" t="s">
        <v>43</v>
      </c>
      <c r="O114" s="67"/>
      <c r="P114" s="185">
        <f>O114*H114</f>
        <v>0</v>
      </c>
      <c r="Q114" s="185">
        <v>2.45329</v>
      </c>
      <c r="R114" s="185">
        <f>Q114*H114</f>
        <v>5.15926887</v>
      </c>
      <c r="S114" s="185">
        <v>0</v>
      </c>
      <c r="T114" s="186">
        <f>S114*H114</f>
        <v>0</v>
      </c>
      <c r="AR114" s="19" t="s">
        <v>161</v>
      </c>
      <c r="AT114" s="19" t="s">
        <v>156</v>
      </c>
      <c r="AU114" s="19" t="s">
        <v>82</v>
      </c>
      <c r="AY114" s="19" t="s">
        <v>154</v>
      </c>
      <c r="BE114" s="187">
        <f>IF(N114="základní",J114,0)</f>
        <v>0</v>
      </c>
      <c r="BF114" s="187">
        <f>IF(N114="snížená",J114,0)</f>
        <v>0</v>
      </c>
      <c r="BG114" s="187">
        <f>IF(N114="zákl. přenesená",J114,0)</f>
        <v>0</v>
      </c>
      <c r="BH114" s="187">
        <f>IF(N114="sníž. přenesená",J114,0)</f>
        <v>0</v>
      </c>
      <c r="BI114" s="187">
        <f>IF(N114="nulová",J114,0)</f>
        <v>0</v>
      </c>
      <c r="BJ114" s="19" t="s">
        <v>80</v>
      </c>
      <c r="BK114" s="187">
        <f>ROUND(I114*H114,2)</f>
        <v>0</v>
      </c>
      <c r="BL114" s="19" t="s">
        <v>161</v>
      </c>
      <c r="BM114" s="19" t="s">
        <v>2193</v>
      </c>
    </row>
    <row r="115" s="1" customFormat="1">
      <c r="B115" s="37"/>
      <c r="D115" s="188" t="s">
        <v>163</v>
      </c>
      <c r="F115" s="189" t="s">
        <v>1371</v>
      </c>
      <c r="I115" s="121"/>
      <c r="L115" s="37"/>
      <c r="M115" s="190"/>
      <c r="N115" s="67"/>
      <c r="O115" s="67"/>
      <c r="P115" s="67"/>
      <c r="Q115" s="67"/>
      <c r="R115" s="67"/>
      <c r="S115" s="67"/>
      <c r="T115" s="68"/>
      <c r="AT115" s="19" t="s">
        <v>163</v>
      </c>
      <c r="AU115" s="19" t="s">
        <v>82</v>
      </c>
    </row>
    <row r="116" s="12" customFormat="1">
      <c r="B116" s="191"/>
      <c r="D116" s="188" t="s">
        <v>165</v>
      </c>
      <c r="E116" s="198" t="s">
        <v>3</v>
      </c>
      <c r="F116" s="192" t="s">
        <v>2194</v>
      </c>
      <c r="H116" s="193">
        <v>2.1030000000000002</v>
      </c>
      <c r="I116" s="194"/>
      <c r="L116" s="191"/>
      <c r="M116" s="195"/>
      <c r="N116" s="196"/>
      <c r="O116" s="196"/>
      <c r="P116" s="196"/>
      <c r="Q116" s="196"/>
      <c r="R116" s="196"/>
      <c r="S116" s="196"/>
      <c r="T116" s="197"/>
      <c r="AT116" s="198" t="s">
        <v>165</v>
      </c>
      <c r="AU116" s="198" t="s">
        <v>82</v>
      </c>
      <c r="AV116" s="12" t="s">
        <v>82</v>
      </c>
      <c r="AW116" s="12" t="s">
        <v>33</v>
      </c>
      <c r="AX116" s="12" t="s">
        <v>80</v>
      </c>
      <c r="AY116" s="198" t="s">
        <v>154</v>
      </c>
    </row>
    <row r="117" s="1" customFormat="1" ht="16.5" customHeight="1">
      <c r="B117" s="175"/>
      <c r="C117" s="176" t="s">
        <v>198</v>
      </c>
      <c r="D117" s="176" t="s">
        <v>156</v>
      </c>
      <c r="E117" s="177" t="s">
        <v>1290</v>
      </c>
      <c r="F117" s="178" t="s">
        <v>1291</v>
      </c>
      <c r="G117" s="179" t="s">
        <v>206</v>
      </c>
      <c r="H117" s="180">
        <v>7.8600000000000003</v>
      </c>
      <c r="I117" s="181"/>
      <c r="J117" s="182">
        <f>ROUND(I117*H117,2)</f>
        <v>0</v>
      </c>
      <c r="K117" s="178" t="s">
        <v>160</v>
      </c>
      <c r="L117" s="37"/>
      <c r="M117" s="183" t="s">
        <v>3</v>
      </c>
      <c r="N117" s="184" t="s">
        <v>43</v>
      </c>
      <c r="O117" s="67"/>
      <c r="P117" s="185">
        <f>O117*H117</f>
        <v>0</v>
      </c>
      <c r="Q117" s="185">
        <v>0.00247</v>
      </c>
      <c r="R117" s="185">
        <f>Q117*H117</f>
        <v>0.0194142</v>
      </c>
      <c r="S117" s="185">
        <v>0</v>
      </c>
      <c r="T117" s="186">
        <f>S117*H117</f>
        <v>0</v>
      </c>
      <c r="AR117" s="19" t="s">
        <v>161</v>
      </c>
      <c r="AT117" s="19" t="s">
        <v>156</v>
      </c>
      <c r="AU117" s="19" t="s">
        <v>82</v>
      </c>
      <c r="AY117" s="19" t="s">
        <v>154</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161</v>
      </c>
      <c r="BM117" s="19" t="s">
        <v>2195</v>
      </c>
    </row>
    <row r="118" s="1" customFormat="1">
      <c r="B118" s="37"/>
      <c r="D118" s="188" t="s">
        <v>163</v>
      </c>
      <c r="F118" s="189" t="s">
        <v>1293</v>
      </c>
      <c r="I118" s="121"/>
      <c r="L118" s="37"/>
      <c r="M118" s="190"/>
      <c r="N118" s="67"/>
      <c r="O118" s="67"/>
      <c r="P118" s="67"/>
      <c r="Q118" s="67"/>
      <c r="R118" s="67"/>
      <c r="S118" s="67"/>
      <c r="T118" s="68"/>
      <c r="AT118" s="19" t="s">
        <v>163</v>
      </c>
      <c r="AU118" s="19" t="s">
        <v>82</v>
      </c>
    </row>
    <row r="119" s="12" customFormat="1">
      <c r="B119" s="191"/>
      <c r="D119" s="188" t="s">
        <v>165</v>
      </c>
      <c r="E119" s="198" t="s">
        <v>3</v>
      </c>
      <c r="F119" s="192" t="s">
        <v>2196</v>
      </c>
      <c r="H119" s="193">
        <v>4.96</v>
      </c>
      <c r="I119" s="194"/>
      <c r="L119" s="191"/>
      <c r="M119" s="195"/>
      <c r="N119" s="196"/>
      <c r="O119" s="196"/>
      <c r="P119" s="196"/>
      <c r="Q119" s="196"/>
      <c r="R119" s="196"/>
      <c r="S119" s="196"/>
      <c r="T119" s="197"/>
      <c r="AT119" s="198" t="s">
        <v>165</v>
      </c>
      <c r="AU119" s="198" t="s">
        <v>82</v>
      </c>
      <c r="AV119" s="12" t="s">
        <v>82</v>
      </c>
      <c r="AW119" s="12" t="s">
        <v>33</v>
      </c>
      <c r="AX119" s="12" t="s">
        <v>72</v>
      </c>
      <c r="AY119" s="198" t="s">
        <v>154</v>
      </c>
    </row>
    <row r="120" s="12" customFormat="1">
      <c r="B120" s="191"/>
      <c r="D120" s="188" t="s">
        <v>165</v>
      </c>
      <c r="E120" s="198" t="s">
        <v>3</v>
      </c>
      <c r="F120" s="192" t="s">
        <v>2197</v>
      </c>
      <c r="H120" s="193">
        <v>2.8999999999999999</v>
      </c>
      <c r="I120" s="194"/>
      <c r="L120" s="191"/>
      <c r="M120" s="195"/>
      <c r="N120" s="196"/>
      <c r="O120" s="196"/>
      <c r="P120" s="196"/>
      <c r="Q120" s="196"/>
      <c r="R120" s="196"/>
      <c r="S120" s="196"/>
      <c r="T120" s="197"/>
      <c r="AT120" s="198" t="s">
        <v>165</v>
      </c>
      <c r="AU120" s="198" t="s">
        <v>82</v>
      </c>
      <c r="AV120" s="12" t="s">
        <v>82</v>
      </c>
      <c r="AW120" s="12" t="s">
        <v>33</v>
      </c>
      <c r="AX120" s="12" t="s">
        <v>72</v>
      </c>
      <c r="AY120" s="198" t="s">
        <v>154</v>
      </c>
    </row>
    <row r="121" s="13" customFormat="1">
      <c r="B121" s="199"/>
      <c r="D121" s="188" t="s">
        <v>165</v>
      </c>
      <c r="E121" s="200" t="s">
        <v>3</v>
      </c>
      <c r="F121" s="201" t="s">
        <v>179</v>
      </c>
      <c r="H121" s="202">
        <v>7.8600000000000003</v>
      </c>
      <c r="I121" s="203"/>
      <c r="L121" s="199"/>
      <c r="M121" s="204"/>
      <c r="N121" s="205"/>
      <c r="O121" s="205"/>
      <c r="P121" s="205"/>
      <c r="Q121" s="205"/>
      <c r="R121" s="205"/>
      <c r="S121" s="205"/>
      <c r="T121" s="206"/>
      <c r="AT121" s="200" t="s">
        <v>165</v>
      </c>
      <c r="AU121" s="200" t="s">
        <v>82</v>
      </c>
      <c r="AV121" s="13" t="s">
        <v>161</v>
      </c>
      <c r="AW121" s="13" t="s">
        <v>33</v>
      </c>
      <c r="AX121" s="13" t="s">
        <v>80</v>
      </c>
      <c r="AY121" s="200" t="s">
        <v>154</v>
      </c>
    </row>
    <row r="122" s="1" customFormat="1" ht="16.5" customHeight="1">
      <c r="B122" s="175"/>
      <c r="C122" s="176" t="s">
        <v>203</v>
      </c>
      <c r="D122" s="176" t="s">
        <v>156</v>
      </c>
      <c r="E122" s="177" t="s">
        <v>1295</v>
      </c>
      <c r="F122" s="178" t="s">
        <v>1296</v>
      </c>
      <c r="G122" s="179" t="s">
        <v>206</v>
      </c>
      <c r="H122" s="180">
        <v>7.8600000000000003</v>
      </c>
      <c r="I122" s="181"/>
      <c r="J122" s="182">
        <f>ROUND(I122*H122,2)</f>
        <v>0</v>
      </c>
      <c r="K122" s="178" t="s">
        <v>160</v>
      </c>
      <c r="L122" s="37"/>
      <c r="M122" s="183" t="s">
        <v>3</v>
      </c>
      <c r="N122" s="184" t="s">
        <v>43</v>
      </c>
      <c r="O122" s="67"/>
      <c r="P122" s="185">
        <f>O122*H122</f>
        <v>0</v>
      </c>
      <c r="Q122" s="185">
        <v>0</v>
      </c>
      <c r="R122" s="185">
        <f>Q122*H122</f>
        <v>0</v>
      </c>
      <c r="S122" s="185">
        <v>0</v>
      </c>
      <c r="T122" s="186">
        <f>S122*H122</f>
        <v>0</v>
      </c>
      <c r="AR122" s="19" t="s">
        <v>161</v>
      </c>
      <c r="AT122" s="19" t="s">
        <v>156</v>
      </c>
      <c r="AU122" s="19" t="s">
        <v>82</v>
      </c>
      <c r="AY122" s="19" t="s">
        <v>154</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161</v>
      </c>
      <c r="BM122" s="19" t="s">
        <v>2198</v>
      </c>
    </row>
    <row r="123" s="1" customFormat="1">
      <c r="B123" s="37"/>
      <c r="D123" s="188" t="s">
        <v>163</v>
      </c>
      <c r="F123" s="189" t="s">
        <v>1293</v>
      </c>
      <c r="I123" s="121"/>
      <c r="L123" s="37"/>
      <c r="M123" s="190"/>
      <c r="N123" s="67"/>
      <c r="O123" s="67"/>
      <c r="P123" s="67"/>
      <c r="Q123" s="67"/>
      <c r="R123" s="67"/>
      <c r="S123" s="67"/>
      <c r="T123" s="68"/>
      <c r="AT123" s="19" t="s">
        <v>163</v>
      </c>
      <c r="AU123" s="19" t="s">
        <v>82</v>
      </c>
    </row>
    <row r="124" s="1" customFormat="1" ht="16.5" customHeight="1">
      <c r="B124" s="175"/>
      <c r="C124" s="176" t="s">
        <v>213</v>
      </c>
      <c r="D124" s="176" t="s">
        <v>156</v>
      </c>
      <c r="E124" s="177" t="s">
        <v>1385</v>
      </c>
      <c r="F124" s="178" t="s">
        <v>1386</v>
      </c>
      <c r="G124" s="179" t="s">
        <v>235</v>
      </c>
      <c r="H124" s="180">
        <v>0.13500000000000001</v>
      </c>
      <c r="I124" s="181"/>
      <c r="J124" s="182">
        <f>ROUND(I124*H124,2)</f>
        <v>0</v>
      </c>
      <c r="K124" s="178" t="s">
        <v>160</v>
      </c>
      <c r="L124" s="37"/>
      <c r="M124" s="183" t="s">
        <v>3</v>
      </c>
      <c r="N124" s="184" t="s">
        <v>43</v>
      </c>
      <c r="O124" s="67"/>
      <c r="P124" s="185">
        <f>O124*H124</f>
        <v>0</v>
      </c>
      <c r="Q124" s="185">
        <v>1.06277</v>
      </c>
      <c r="R124" s="185">
        <f>Q124*H124</f>
        <v>0.14347395000000002</v>
      </c>
      <c r="S124" s="185">
        <v>0</v>
      </c>
      <c r="T124" s="186">
        <f>S124*H124</f>
        <v>0</v>
      </c>
      <c r="AR124" s="19" t="s">
        <v>161</v>
      </c>
      <c r="AT124" s="19" t="s">
        <v>156</v>
      </c>
      <c r="AU124" s="19" t="s">
        <v>82</v>
      </c>
      <c r="AY124" s="19" t="s">
        <v>154</v>
      </c>
      <c r="BE124" s="187">
        <f>IF(N124="základní",J124,0)</f>
        <v>0</v>
      </c>
      <c r="BF124" s="187">
        <f>IF(N124="snížená",J124,0)</f>
        <v>0</v>
      </c>
      <c r="BG124" s="187">
        <f>IF(N124="zákl. přenesená",J124,0)</f>
        <v>0</v>
      </c>
      <c r="BH124" s="187">
        <f>IF(N124="sníž. přenesená",J124,0)</f>
        <v>0</v>
      </c>
      <c r="BI124" s="187">
        <f>IF(N124="nulová",J124,0)</f>
        <v>0</v>
      </c>
      <c r="BJ124" s="19" t="s">
        <v>80</v>
      </c>
      <c r="BK124" s="187">
        <f>ROUND(I124*H124,2)</f>
        <v>0</v>
      </c>
      <c r="BL124" s="19" t="s">
        <v>161</v>
      </c>
      <c r="BM124" s="19" t="s">
        <v>2199</v>
      </c>
    </row>
    <row r="125" s="1" customFormat="1">
      <c r="B125" s="37"/>
      <c r="D125" s="188" t="s">
        <v>163</v>
      </c>
      <c r="F125" s="189" t="s">
        <v>1388</v>
      </c>
      <c r="I125" s="121"/>
      <c r="L125" s="37"/>
      <c r="M125" s="190"/>
      <c r="N125" s="67"/>
      <c r="O125" s="67"/>
      <c r="P125" s="67"/>
      <c r="Q125" s="67"/>
      <c r="R125" s="67"/>
      <c r="S125" s="67"/>
      <c r="T125" s="68"/>
      <c r="AT125" s="19" t="s">
        <v>163</v>
      </c>
      <c r="AU125" s="19" t="s">
        <v>82</v>
      </c>
    </row>
    <row r="126" s="14" customFormat="1">
      <c r="B126" s="217"/>
      <c r="D126" s="188" t="s">
        <v>165</v>
      </c>
      <c r="E126" s="218" t="s">
        <v>3</v>
      </c>
      <c r="F126" s="219" t="s">
        <v>1389</v>
      </c>
      <c r="H126" s="218" t="s">
        <v>3</v>
      </c>
      <c r="I126" s="220"/>
      <c r="L126" s="217"/>
      <c r="M126" s="221"/>
      <c r="N126" s="222"/>
      <c r="O126" s="222"/>
      <c r="P126" s="222"/>
      <c r="Q126" s="222"/>
      <c r="R126" s="222"/>
      <c r="S126" s="222"/>
      <c r="T126" s="223"/>
      <c r="AT126" s="218" t="s">
        <v>165</v>
      </c>
      <c r="AU126" s="218" t="s">
        <v>82</v>
      </c>
      <c r="AV126" s="14" t="s">
        <v>80</v>
      </c>
      <c r="AW126" s="14" t="s">
        <v>33</v>
      </c>
      <c r="AX126" s="14" t="s">
        <v>72</v>
      </c>
      <c r="AY126" s="218" t="s">
        <v>154</v>
      </c>
    </row>
    <row r="127" s="12" customFormat="1">
      <c r="B127" s="191"/>
      <c r="D127" s="188" t="s">
        <v>165</v>
      </c>
      <c r="E127" s="198" t="s">
        <v>3</v>
      </c>
      <c r="F127" s="192" t="s">
        <v>2200</v>
      </c>
      <c r="H127" s="193">
        <v>0.13500000000000001</v>
      </c>
      <c r="I127" s="194"/>
      <c r="L127" s="191"/>
      <c r="M127" s="195"/>
      <c r="N127" s="196"/>
      <c r="O127" s="196"/>
      <c r="P127" s="196"/>
      <c r="Q127" s="196"/>
      <c r="R127" s="196"/>
      <c r="S127" s="196"/>
      <c r="T127" s="197"/>
      <c r="AT127" s="198" t="s">
        <v>165</v>
      </c>
      <c r="AU127" s="198" t="s">
        <v>82</v>
      </c>
      <c r="AV127" s="12" t="s">
        <v>82</v>
      </c>
      <c r="AW127" s="12" t="s">
        <v>33</v>
      </c>
      <c r="AX127" s="12" t="s">
        <v>80</v>
      </c>
      <c r="AY127" s="198" t="s">
        <v>154</v>
      </c>
    </row>
    <row r="128" s="11" customFormat="1" ht="22.8" customHeight="1">
      <c r="B128" s="162"/>
      <c r="D128" s="163" t="s">
        <v>71</v>
      </c>
      <c r="E128" s="173" t="s">
        <v>172</v>
      </c>
      <c r="F128" s="173" t="s">
        <v>439</v>
      </c>
      <c r="I128" s="165"/>
      <c r="J128" s="174">
        <f>BK128</f>
        <v>0</v>
      </c>
      <c r="L128" s="162"/>
      <c r="M128" s="167"/>
      <c r="N128" s="168"/>
      <c r="O128" s="168"/>
      <c r="P128" s="169">
        <f>SUM(P129:P130)</f>
        <v>0</v>
      </c>
      <c r="Q128" s="168"/>
      <c r="R128" s="169">
        <f>SUM(R129:R130)</f>
        <v>3.3726400000000001</v>
      </c>
      <c r="S128" s="168"/>
      <c r="T128" s="170">
        <f>SUM(T129:T130)</f>
        <v>0</v>
      </c>
      <c r="AR128" s="163" t="s">
        <v>80</v>
      </c>
      <c r="AT128" s="171" t="s">
        <v>71</v>
      </c>
      <c r="AU128" s="171" t="s">
        <v>80</v>
      </c>
      <c r="AY128" s="163" t="s">
        <v>154</v>
      </c>
      <c r="BK128" s="172">
        <f>SUM(BK129:BK130)</f>
        <v>0</v>
      </c>
    </row>
    <row r="129" s="1" customFormat="1" ht="16.5" customHeight="1">
      <c r="B129" s="175"/>
      <c r="C129" s="176" t="s">
        <v>218</v>
      </c>
      <c r="D129" s="176" t="s">
        <v>156</v>
      </c>
      <c r="E129" s="177" t="s">
        <v>2201</v>
      </c>
      <c r="F129" s="178" t="s">
        <v>2202</v>
      </c>
      <c r="G129" s="179" t="s">
        <v>241</v>
      </c>
      <c r="H129" s="180">
        <v>1</v>
      </c>
      <c r="I129" s="181"/>
      <c r="J129" s="182">
        <f>ROUND(I129*H129,2)</f>
        <v>0</v>
      </c>
      <c r="K129" s="178" t="s">
        <v>3</v>
      </c>
      <c r="L129" s="37"/>
      <c r="M129" s="183" t="s">
        <v>3</v>
      </c>
      <c r="N129" s="184" t="s">
        <v>43</v>
      </c>
      <c r="O129" s="67"/>
      <c r="P129" s="185">
        <f>O129*H129</f>
        <v>0</v>
      </c>
      <c r="Q129" s="185">
        <v>3.3726400000000001</v>
      </c>
      <c r="R129" s="185">
        <f>Q129*H129</f>
        <v>3.3726400000000001</v>
      </c>
      <c r="S129" s="185">
        <v>0</v>
      </c>
      <c r="T129" s="186">
        <f>S129*H129</f>
        <v>0</v>
      </c>
      <c r="AR129" s="19" t="s">
        <v>161</v>
      </c>
      <c r="AT129" s="19" t="s">
        <v>156</v>
      </c>
      <c r="AU129" s="19" t="s">
        <v>82</v>
      </c>
      <c r="AY129" s="19" t="s">
        <v>154</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161</v>
      </c>
      <c r="BM129" s="19" t="s">
        <v>2203</v>
      </c>
    </row>
    <row r="130" s="1" customFormat="1">
      <c r="B130" s="37"/>
      <c r="D130" s="188" t="s">
        <v>163</v>
      </c>
      <c r="F130" s="189" t="s">
        <v>2204</v>
      </c>
      <c r="I130" s="121"/>
      <c r="L130" s="37"/>
      <c r="M130" s="190"/>
      <c r="N130" s="67"/>
      <c r="O130" s="67"/>
      <c r="P130" s="67"/>
      <c r="Q130" s="67"/>
      <c r="R130" s="67"/>
      <c r="S130" s="67"/>
      <c r="T130" s="68"/>
      <c r="AT130" s="19" t="s">
        <v>163</v>
      </c>
      <c r="AU130" s="19" t="s">
        <v>82</v>
      </c>
    </row>
    <row r="131" s="11" customFormat="1" ht="22.8" customHeight="1">
      <c r="B131" s="162"/>
      <c r="D131" s="163" t="s">
        <v>71</v>
      </c>
      <c r="E131" s="173" t="s">
        <v>350</v>
      </c>
      <c r="F131" s="173" t="s">
        <v>351</v>
      </c>
      <c r="I131" s="165"/>
      <c r="J131" s="174">
        <f>BK131</f>
        <v>0</v>
      </c>
      <c r="L131" s="162"/>
      <c r="M131" s="167"/>
      <c r="N131" s="168"/>
      <c r="O131" s="168"/>
      <c r="P131" s="169">
        <f>SUM(P132:P133)</f>
        <v>0</v>
      </c>
      <c r="Q131" s="168"/>
      <c r="R131" s="169">
        <f>SUM(R132:R133)</f>
        <v>0</v>
      </c>
      <c r="S131" s="168"/>
      <c r="T131" s="170">
        <f>SUM(T132:T133)</f>
        <v>0</v>
      </c>
      <c r="AR131" s="163" t="s">
        <v>80</v>
      </c>
      <c r="AT131" s="171" t="s">
        <v>71</v>
      </c>
      <c r="AU131" s="171" t="s">
        <v>80</v>
      </c>
      <c r="AY131" s="163" t="s">
        <v>154</v>
      </c>
      <c r="BK131" s="172">
        <f>SUM(BK132:BK133)</f>
        <v>0</v>
      </c>
    </row>
    <row r="132" s="1" customFormat="1" ht="22.5" customHeight="1">
      <c r="B132" s="175"/>
      <c r="C132" s="176" t="s">
        <v>222</v>
      </c>
      <c r="D132" s="176" t="s">
        <v>156</v>
      </c>
      <c r="E132" s="177" t="s">
        <v>1023</v>
      </c>
      <c r="F132" s="178" t="s">
        <v>1024</v>
      </c>
      <c r="G132" s="179" t="s">
        <v>235</v>
      </c>
      <c r="H132" s="180">
        <v>20.376999999999999</v>
      </c>
      <c r="I132" s="181"/>
      <c r="J132" s="182">
        <f>ROUND(I132*H132,2)</f>
        <v>0</v>
      </c>
      <c r="K132" s="178" t="s">
        <v>160</v>
      </c>
      <c r="L132" s="37"/>
      <c r="M132" s="183" t="s">
        <v>3</v>
      </c>
      <c r="N132" s="184" t="s">
        <v>43</v>
      </c>
      <c r="O132" s="67"/>
      <c r="P132" s="185">
        <f>O132*H132</f>
        <v>0</v>
      </c>
      <c r="Q132" s="185">
        <v>0</v>
      </c>
      <c r="R132" s="185">
        <f>Q132*H132</f>
        <v>0</v>
      </c>
      <c r="S132" s="185">
        <v>0</v>
      </c>
      <c r="T132" s="186">
        <f>S132*H132</f>
        <v>0</v>
      </c>
      <c r="AR132" s="19" t="s">
        <v>161</v>
      </c>
      <c r="AT132" s="19" t="s">
        <v>156</v>
      </c>
      <c r="AU132" s="19" t="s">
        <v>82</v>
      </c>
      <c r="AY132" s="19" t="s">
        <v>154</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161</v>
      </c>
      <c r="BM132" s="19" t="s">
        <v>2205</v>
      </c>
    </row>
    <row r="133" s="1" customFormat="1">
      <c r="B133" s="37"/>
      <c r="D133" s="188" t="s">
        <v>163</v>
      </c>
      <c r="F133" s="189" t="s">
        <v>1026</v>
      </c>
      <c r="I133" s="121"/>
      <c r="L133" s="37"/>
      <c r="M133" s="190"/>
      <c r="N133" s="67"/>
      <c r="O133" s="67"/>
      <c r="P133" s="67"/>
      <c r="Q133" s="67"/>
      <c r="R133" s="67"/>
      <c r="S133" s="67"/>
      <c r="T133" s="68"/>
      <c r="AT133" s="19" t="s">
        <v>163</v>
      </c>
      <c r="AU133" s="19" t="s">
        <v>82</v>
      </c>
    </row>
    <row r="134" s="11" customFormat="1" ht="25.92" customHeight="1">
      <c r="B134" s="162"/>
      <c r="D134" s="163" t="s">
        <v>71</v>
      </c>
      <c r="E134" s="164" t="s">
        <v>1027</v>
      </c>
      <c r="F134" s="164" t="s">
        <v>1028</v>
      </c>
      <c r="I134" s="165"/>
      <c r="J134" s="166">
        <f>BK134</f>
        <v>0</v>
      </c>
      <c r="L134" s="162"/>
      <c r="M134" s="167"/>
      <c r="N134" s="168"/>
      <c r="O134" s="168"/>
      <c r="P134" s="169">
        <f>P135+P143</f>
        <v>0</v>
      </c>
      <c r="Q134" s="168"/>
      <c r="R134" s="169">
        <f>R135+R143</f>
        <v>0.015153299999999998</v>
      </c>
      <c r="S134" s="168"/>
      <c r="T134" s="170">
        <f>T135+T143</f>
        <v>0</v>
      </c>
      <c r="AR134" s="163" t="s">
        <v>82</v>
      </c>
      <c r="AT134" s="171" t="s">
        <v>71</v>
      </c>
      <c r="AU134" s="171" t="s">
        <v>72</v>
      </c>
      <c r="AY134" s="163" t="s">
        <v>154</v>
      </c>
      <c r="BK134" s="172">
        <f>BK135+BK143</f>
        <v>0</v>
      </c>
    </row>
    <row r="135" s="11" customFormat="1" ht="22.8" customHeight="1">
      <c r="B135" s="162"/>
      <c r="D135" s="163" t="s">
        <v>71</v>
      </c>
      <c r="E135" s="173" t="s">
        <v>1029</v>
      </c>
      <c r="F135" s="173" t="s">
        <v>1030</v>
      </c>
      <c r="I135" s="165"/>
      <c r="J135" s="174">
        <f>BK135</f>
        <v>0</v>
      </c>
      <c r="L135" s="162"/>
      <c r="M135" s="167"/>
      <c r="N135" s="168"/>
      <c r="O135" s="168"/>
      <c r="P135" s="169">
        <f>SUM(P136:P142)</f>
        <v>0</v>
      </c>
      <c r="Q135" s="168"/>
      <c r="R135" s="169">
        <f>SUM(R136:R142)</f>
        <v>0.011647199999999998</v>
      </c>
      <c r="S135" s="168"/>
      <c r="T135" s="170">
        <f>SUM(T136:T142)</f>
        <v>0</v>
      </c>
      <c r="AR135" s="163" t="s">
        <v>82</v>
      </c>
      <c r="AT135" s="171" t="s">
        <v>71</v>
      </c>
      <c r="AU135" s="171" t="s">
        <v>80</v>
      </c>
      <c r="AY135" s="163" t="s">
        <v>154</v>
      </c>
      <c r="BK135" s="172">
        <f>SUM(BK136:BK142)</f>
        <v>0</v>
      </c>
    </row>
    <row r="136" s="1" customFormat="1" ht="16.5" customHeight="1">
      <c r="B136" s="175"/>
      <c r="C136" s="176" t="s">
        <v>227</v>
      </c>
      <c r="D136" s="176" t="s">
        <v>156</v>
      </c>
      <c r="E136" s="177" t="s">
        <v>1057</v>
      </c>
      <c r="F136" s="178" t="s">
        <v>1058</v>
      </c>
      <c r="G136" s="179" t="s">
        <v>206</v>
      </c>
      <c r="H136" s="180">
        <v>19.219999999999999</v>
      </c>
      <c r="I136" s="181"/>
      <c r="J136" s="182">
        <f>ROUND(I136*H136,2)</f>
        <v>0</v>
      </c>
      <c r="K136" s="178" t="s">
        <v>160</v>
      </c>
      <c r="L136" s="37"/>
      <c r="M136" s="183" t="s">
        <v>3</v>
      </c>
      <c r="N136" s="184" t="s">
        <v>43</v>
      </c>
      <c r="O136" s="67"/>
      <c r="P136" s="185">
        <f>O136*H136</f>
        <v>0</v>
      </c>
      <c r="Q136" s="185">
        <v>0</v>
      </c>
      <c r="R136" s="185">
        <f>Q136*H136</f>
        <v>0</v>
      </c>
      <c r="S136" s="185">
        <v>0</v>
      </c>
      <c r="T136" s="186">
        <f>S136*H136</f>
        <v>0</v>
      </c>
      <c r="AR136" s="19" t="s">
        <v>250</v>
      </c>
      <c r="AT136" s="19" t="s">
        <v>156</v>
      </c>
      <c r="AU136" s="19" t="s">
        <v>82</v>
      </c>
      <c r="AY136" s="19" t="s">
        <v>154</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250</v>
      </c>
      <c r="BM136" s="19" t="s">
        <v>2206</v>
      </c>
    </row>
    <row r="137" s="1" customFormat="1">
      <c r="B137" s="37"/>
      <c r="D137" s="188" t="s">
        <v>163</v>
      </c>
      <c r="F137" s="189" t="s">
        <v>1060</v>
      </c>
      <c r="I137" s="121"/>
      <c r="L137" s="37"/>
      <c r="M137" s="190"/>
      <c r="N137" s="67"/>
      <c r="O137" s="67"/>
      <c r="P137" s="67"/>
      <c r="Q137" s="67"/>
      <c r="R137" s="67"/>
      <c r="S137" s="67"/>
      <c r="T137" s="68"/>
      <c r="AT137" s="19" t="s">
        <v>163</v>
      </c>
      <c r="AU137" s="19" t="s">
        <v>82</v>
      </c>
    </row>
    <row r="138" s="12" customFormat="1">
      <c r="B138" s="191"/>
      <c r="D138" s="188" t="s">
        <v>165</v>
      </c>
      <c r="E138" s="198" t="s">
        <v>3</v>
      </c>
      <c r="F138" s="192" t="s">
        <v>2207</v>
      </c>
      <c r="H138" s="193">
        <v>19.219999999999999</v>
      </c>
      <c r="I138" s="194"/>
      <c r="L138" s="191"/>
      <c r="M138" s="195"/>
      <c r="N138" s="196"/>
      <c r="O138" s="196"/>
      <c r="P138" s="196"/>
      <c r="Q138" s="196"/>
      <c r="R138" s="196"/>
      <c r="S138" s="196"/>
      <c r="T138" s="197"/>
      <c r="AT138" s="198" t="s">
        <v>165</v>
      </c>
      <c r="AU138" s="198" t="s">
        <v>82</v>
      </c>
      <c r="AV138" s="12" t="s">
        <v>82</v>
      </c>
      <c r="AW138" s="12" t="s">
        <v>33</v>
      </c>
      <c r="AX138" s="12" t="s">
        <v>80</v>
      </c>
      <c r="AY138" s="198" t="s">
        <v>154</v>
      </c>
    </row>
    <row r="139" s="1" customFormat="1" ht="16.5" customHeight="1">
      <c r="B139" s="175"/>
      <c r="C139" s="207" t="s">
        <v>231</v>
      </c>
      <c r="D139" s="207" t="s">
        <v>232</v>
      </c>
      <c r="E139" s="208" t="s">
        <v>1062</v>
      </c>
      <c r="F139" s="209" t="s">
        <v>1577</v>
      </c>
      <c r="G139" s="210" t="s">
        <v>206</v>
      </c>
      <c r="H139" s="211">
        <v>19.411999999999999</v>
      </c>
      <c r="I139" s="212"/>
      <c r="J139" s="213">
        <f>ROUND(I139*H139,2)</f>
        <v>0</v>
      </c>
      <c r="K139" s="209" t="s">
        <v>160</v>
      </c>
      <c r="L139" s="214"/>
      <c r="M139" s="215" t="s">
        <v>3</v>
      </c>
      <c r="N139" s="216" t="s">
        <v>43</v>
      </c>
      <c r="O139" s="67"/>
      <c r="P139" s="185">
        <f>O139*H139</f>
        <v>0</v>
      </c>
      <c r="Q139" s="185">
        <v>0.00059999999999999995</v>
      </c>
      <c r="R139" s="185">
        <f>Q139*H139</f>
        <v>0.011647199999999998</v>
      </c>
      <c r="S139" s="185">
        <v>0</v>
      </c>
      <c r="T139" s="186">
        <f>S139*H139</f>
        <v>0</v>
      </c>
      <c r="AR139" s="19" t="s">
        <v>352</v>
      </c>
      <c r="AT139" s="19" t="s">
        <v>232</v>
      </c>
      <c r="AU139" s="19" t="s">
        <v>82</v>
      </c>
      <c r="AY139" s="19" t="s">
        <v>154</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250</v>
      </c>
      <c r="BM139" s="19" t="s">
        <v>2208</v>
      </c>
    </row>
    <row r="140" s="12" customFormat="1">
      <c r="B140" s="191"/>
      <c r="D140" s="188" t="s">
        <v>165</v>
      </c>
      <c r="F140" s="192" t="s">
        <v>2209</v>
      </c>
      <c r="H140" s="193">
        <v>19.411999999999999</v>
      </c>
      <c r="I140" s="194"/>
      <c r="L140" s="191"/>
      <c r="M140" s="195"/>
      <c r="N140" s="196"/>
      <c r="O140" s="196"/>
      <c r="P140" s="196"/>
      <c r="Q140" s="196"/>
      <c r="R140" s="196"/>
      <c r="S140" s="196"/>
      <c r="T140" s="197"/>
      <c r="AT140" s="198" t="s">
        <v>165</v>
      </c>
      <c r="AU140" s="198" t="s">
        <v>82</v>
      </c>
      <c r="AV140" s="12" t="s">
        <v>82</v>
      </c>
      <c r="AW140" s="12" t="s">
        <v>4</v>
      </c>
      <c r="AX140" s="12" t="s">
        <v>80</v>
      </c>
      <c r="AY140" s="198" t="s">
        <v>154</v>
      </c>
    </row>
    <row r="141" s="1" customFormat="1" ht="22.5" customHeight="1">
      <c r="B141" s="175"/>
      <c r="C141" s="176" t="s">
        <v>238</v>
      </c>
      <c r="D141" s="176" t="s">
        <v>156</v>
      </c>
      <c r="E141" s="177" t="s">
        <v>1072</v>
      </c>
      <c r="F141" s="178" t="s">
        <v>1073</v>
      </c>
      <c r="G141" s="179" t="s">
        <v>1074</v>
      </c>
      <c r="H141" s="227"/>
      <c r="I141" s="181"/>
      <c r="J141" s="182">
        <f>ROUND(I141*H141,2)</f>
        <v>0</v>
      </c>
      <c r="K141" s="178" t="s">
        <v>160</v>
      </c>
      <c r="L141" s="37"/>
      <c r="M141" s="183" t="s">
        <v>3</v>
      </c>
      <c r="N141" s="184" t="s">
        <v>43</v>
      </c>
      <c r="O141" s="67"/>
      <c r="P141" s="185">
        <f>O141*H141</f>
        <v>0</v>
      </c>
      <c r="Q141" s="185">
        <v>0</v>
      </c>
      <c r="R141" s="185">
        <f>Q141*H141</f>
        <v>0</v>
      </c>
      <c r="S141" s="185">
        <v>0</v>
      </c>
      <c r="T141" s="186">
        <f>S141*H141</f>
        <v>0</v>
      </c>
      <c r="AR141" s="19" t="s">
        <v>250</v>
      </c>
      <c r="AT141" s="19" t="s">
        <v>156</v>
      </c>
      <c r="AU141" s="19" t="s">
        <v>82</v>
      </c>
      <c r="AY141" s="19" t="s">
        <v>154</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250</v>
      </c>
      <c r="BM141" s="19" t="s">
        <v>2210</v>
      </c>
    </row>
    <row r="142" s="1" customFormat="1">
      <c r="B142" s="37"/>
      <c r="D142" s="188" t="s">
        <v>163</v>
      </c>
      <c r="F142" s="189" t="s">
        <v>1076</v>
      </c>
      <c r="I142" s="121"/>
      <c r="L142" s="37"/>
      <c r="M142" s="190"/>
      <c r="N142" s="67"/>
      <c r="O142" s="67"/>
      <c r="P142" s="67"/>
      <c r="Q142" s="67"/>
      <c r="R142" s="67"/>
      <c r="S142" s="67"/>
      <c r="T142" s="68"/>
      <c r="AT142" s="19" t="s">
        <v>163</v>
      </c>
      <c r="AU142" s="19" t="s">
        <v>82</v>
      </c>
    </row>
    <row r="143" s="11" customFormat="1" ht="22.8" customHeight="1">
      <c r="B143" s="162"/>
      <c r="D143" s="163" t="s">
        <v>71</v>
      </c>
      <c r="E143" s="173" t="s">
        <v>2062</v>
      </c>
      <c r="F143" s="173" t="s">
        <v>2063</v>
      </c>
      <c r="I143" s="165"/>
      <c r="J143" s="174">
        <f>BK143</f>
        <v>0</v>
      </c>
      <c r="L143" s="162"/>
      <c r="M143" s="167"/>
      <c r="N143" s="168"/>
      <c r="O143" s="168"/>
      <c r="P143" s="169">
        <f>SUM(P144:P147)</f>
        <v>0</v>
      </c>
      <c r="Q143" s="168"/>
      <c r="R143" s="169">
        <f>SUM(R144:R147)</f>
        <v>0.0035061000000000003</v>
      </c>
      <c r="S143" s="168"/>
      <c r="T143" s="170">
        <f>SUM(T144:T147)</f>
        <v>0</v>
      </c>
      <c r="AR143" s="163" t="s">
        <v>82</v>
      </c>
      <c r="AT143" s="171" t="s">
        <v>71</v>
      </c>
      <c r="AU143" s="171" t="s">
        <v>80</v>
      </c>
      <c r="AY143" s="163" t="s">
        <v>154</v>
      </c>
      <c r="BK143" s="172">
        <f>SUM(BK144:BK147)</f>
        <v>0</v>
      </c>
    </row>
    <row r="144" s="1" customFormat="1" ht="16.5" customHeight="1">
      <c r="B144" s="175"/>
      <c r="C144" s="176" t="s">
        <v>9</v>
      </c>
      <c r="D144" s="176" t="s">
        <v>156</v>
      </c>
      <c r="E144" s="177" t="s">
        <v>2211</v>
      </c>
      <c r="F144" s="178" t="s">
        <v>2212</v>
      </c>
      <c r="G144" s="179" t="s">
        <v>206</v>
      </c>
      <c r="H144" s="180">
        <v>11.310000000000001</v>
      </c>
      <c r="I144" s="181"/>
      <c r="J144" s="182">
        <f>ROUND(I144*H144,2)</f>
        <v>0</v>
      </c>
      <c r="K144" s="178" t="s">
        <v>160</v>
      </c>
      <c r="L144" s="37"/>
      <c r="M144" s="183" t="s">
        <v>3</v>
      </c>
      <c r="N144" s="184" t="s">
        <v>43</v>
      </c>
      <c r="O144" s="67"/>
      <c r="P144" s="185">
        <f>O144*H144</f>
        <v>0</v>
      </c>
      <c r="Q144" s="185">
        <v>0</v>
      </c>
      <c r="R144" s="185">
        <f>Q144*H144</f>
        <v>0</v>
      </c>
      <c r="S144" s="185">
        <v>0</v>
      </c>
      <c r="T144" s="186">
        <f>S144*H144</f>
        <v>0</v>
      </c>
      <c r="AR144" s="19" t="s">
        <v>250</v>
      </c>
      <c r="AT144" s="19" t="s">
        <v>156</v>
      </c>
      <c r="AU144" s="19" t="s">
        <v>82</v>
      </c>
      <c r="AY144" s="19" t="s">
        <v>154</v>
      </c>
      <c r="BE144" s="187">
        <f>IF(N144="základní",J144,0)</f>
        <v>0</v>
      </c>
      <c r="BF144" s="187">
        <f>IF(N144="snížená",J144,0)</f>
        <v>0</v>
      </c>
      <c r="BG144" s="187">
        <f>IF(N144="zákl. přenesená",J144,0)</f>
        <v>0</v>
      </c>
      <c r="BH144" s="187">
        <f>IF(N144="sníž. přenesená",J144,0)</f>
        <v>0</v>
      </c>
      <c r="BI144" s="187">
        <f>IF(N144="nulová",J144,0)</f>
        <v>0</v>
      </c>
      <c r="BJ144" s="19" t="s">
        <v>80</v>
      </c>
      <c r="BK144" s="187">
        <f>ROUND(I144*H144,2)</f>
        <v>0</v>
      </c>
      <c r="BL144" s="19" t="s">
        <v>250</v>
      </c>
      <c r="BM144" s="19" t="s">
        <v>2213</v>
      </c>
    </row>
    <row r="145" s="12" customFormat="1">
      <c r="B145" s="191"/>
      <c r="D145" s="188" t="s">
        <v>165</v>
      </c>
      <c r="E145" s="198" t="s">
        <v>3</v>
      </c>
      <c r="F145" s="192" t="s">
        <v>2214</v>
      </c>
      <c r="H145" s="193">
        <v>11.310000000000001</v>
      </c>
      <c r="I145" s="194"/>
      <c r="L145" s="191"/>
      <c r="M145" s="195"/>
      <c r="N145" s="196"/>
      <c r="O145" s="196"/>
      <c r="P145" s="196"/>
      <c r="Q145" s="196"/>
      <c r="R145" s="196"/>
      <c r="S145" s="196"/>
      <c r="T145" s="197"/>
      <c r="AT145" s="198" t="s">
        <v>165</v>
      </c>
      <c r="AU145" s="198" t="s">
        <v>82</v>
      </c>
      <c r="AV145" s="12" t="s">
        <v>82</v>
      </c>
      <c r="AW145" s="12" t="s">
        <v>33</v>
      </c>
      <c r="AX145" s="12" t="s">
        <v>80</v>
      </c>
      <c r="AY145" s="198" t="s">
        <v>154</v>
      </c>
    </row>
    <row r="146" s="1" customFormat="1" ht="16.5" customHeight="1">
      <c r="B146" s="175"/>
      <c r="C146" s="176" t="s">
        <v>250</v>
      </c>
      <c r="D146" s="176" t="s">
        <v>156</v>
      </c>
      <c r="E146" s="177" t="s">
        <v>2215</v>
      </c>
      <c r="F146" s="178" t="s">
        <v>2216</v>
      </c>
      <c r="G146" s="179" t="s">
        <v>206</v>
      </c>
      <c r="H146" s="180">
        <v>11.310000000000001</v>
      </c>
      <c r="I146" s="181"/>
      <c r="J146" s="182">
        <f>ROUND(I146*H146,2)</f>
        <v>0</v>
      </c>
      <c r="K146" s="178" t="s">
        <v>160</v>
      </c>
      <c r="L146" s="37"/>
      <c r="M146" s="183" t="s">
        <v>3</v>
      </c>
      <c r="N146" s="184" t="s">
        <v>43</v>
      </c>
      <c r="O146" s="67"/>
      <c r="P146" s="185">
        <f>O146*H146</f>
        <v>0</v>
      </c>
      <c r="Q146" s="185">
        <v>0.00031</v>
      </c>
      <c r="R146" s="185">
        <f>Q146*H146</f>
        <v>0.0035061000000000003</v>
      </c>
      <c r="S146" s="185">
        <v>0</v>
      </c>
      <c r="T146" s="186">
        <f>S146*H146</f>
        <v>0</v>
      </c>
      <c r="AR146" s="19" t="s">
        <v>250</v>
      </c>
      <c r="AT146" s="19" t="s">
        <v>156</v>
      </c>
      <c r="AU146" s="19" t="s">
        <v>82</v>
      </c>
      <c r="AY146" s="19" t="s">
        <v>154</v>
      </c>
      <c r="BE146" s="187">
        <f>IF(N146="základní",J146,0)</f>
        <v>0</v>
      </c>
      <c r="BF146" s="187">
        <f>IF(N146="snížená",J146,0)</f>
        <v>0</v>
      </c>
      <c r="BG146" s="187">
        <f>IF(N146="zákl. přenesená",J146,0)</f>
        <v>0</v>
      </c>
      <c r="BH146" s="187">
        <f>IF(N146="sníž. přenesená",J146,0)</f>
        <v>0</v>
      </c>
      <c r="BI146" s="187">
        <f>IF(N146="nulová",J146,0)</f>
        <v>0</v>
      </c>
      <c r="BJ146" s="19" t="s">
        <v>80</v>
      </c>
      <c r="BK146" s="187">
        <f>ROUND(I146*H146,2)</f>
        <v>0</v>
      </c>
      <c r="BL146" s="19" t="s">
        <v>250</v>
      </c>
      <c r="BM146" s="19" t="s">
        <v>2217</v>
      </c>
    </row>
    <row r="147" s="12" customFormat="1">
      <c r="B147" s="191"/>
      <c r="D147" s="188" t="s">
        <v>165</v>
      </c>
      <c r="E147" s="198" t="s">
        <v>3</v>
      </c>
      <c r="F147" s="192" t="s">
        <v>2218</v>
      </c>
      <c r="H147" s="193">
        <v>11.310000000000001</v>
      </c>
      <c r="I147" s="194"/>
      <c r="L147" s="191"/>
      <c r="M147" s="231"/>
      <c r="N147" s="232"/>
      <c r="O147" s="232"/>
      <c r="P147" s="232"/>
      <c r="Q147" s="232"/>
      <c r="R147" s="232"/>
      <c r="S147" s="232"/>
      <c r="T147" s="233"/>
      <c r="AT147" s="198" t="s">
        <v>165</v>
      </c>
      <c r="AU147" s="198" t="s">
        <v>82</v>
      </c>
      <c r="AV147" s="12" t="s">
        <v>82</v>
      </c>
      <c r="AW147" s="12" t="s">
        <v>33</v>
      </c>
      <c r="AX147" s="12" t="s">
        <v>80</v>
      </c>
      <c r="AY147" s="198" t="s">
        <v>154</v>
      </c>
    </row>
    <row r="148" s="1" customFormat="1" ht="6.96" customHeight="1">
      <c r="B148" s="52"/>
      <c r="C148" s="53"/>
      <c r="D148" s="53"/>
      <c r="E148" s="53"/>
      <c r="F148" s="53"/>
      <c r="G148" s="53"/>
      <c r="H148" s="53"/>
      <c r="I148" s="137"/>
      <c r="J148" s="53"/>
      <c r="K148" s="53"/>
      <c r="L148" s="37"/>
    </row>
  </sheetData>
  <autoFilter ref="C92:K147"/>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LAPTOP-ESG64L7J\Josífek</dc:creator>
  <cp:lastModifiedBy>LAPTOP-ESG64L7J\Josífek</cp:lastModifiedBy>
  <dcterms:created xsi:type="dcterms:W3CDTF">2019-03-28T05:33:13Z</dcterms:created>
  <dcterms:modified xsi:type="dcterms:W3CDTF">2019-03-28T05:33:28Z</dcterms:modified>
</cp:coreProperties>
</file>